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deoleo\Desktop\INFORME MENSUAL\"/>
    </mc:Choice>
  </mc:AlternateContent>
  <bookViews>
    <workbookView xWindow="0" yWindow="0" windowWidth="24000" windowHeight="9435" firstSheet="7" activeTab="7"/>
  </bookViews>
  <sheets>
    <sheet name="ENERO" sheetId="21" state="hidden" r:id="rId1"/>
    <sheet name="FEBRERO" sheetId="22" state="hidden" r:id="rId2"/>
    <sheet name="ABRIL" sheetId="23" state="hidden" r:id="rId3"/>
    <sheet name="MAYO" sheetId="24" state="hidden" r:id="rId4"/>
    <sheet name="JUNIO" sheetId="25" state="hidden" r:id="rId5"/>
    <sheet name="JULIO" sheetId="26" state="hidden" r:id="rId6"/>
    <sheet name="AGOSTO" sheetId="27" state="hidden" r:id="rId7"/>
    <sheet name="SEPTIEMBRE" sheetId="28" r:id="rId8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28" l="1"/>
  <c r="F22" i="28"/>
  <c r="F23" i="28" s="1"/>
  <c r="F24" i="28" s="1"/>
  <c r="F13" i="28"/>
  <c r="F14" i="28"/>
  <c r="F15" i="28" s="1"/>
  <c r="F16" i="28" s="1"/>
  <c r="F17" i="28" s="1"/>
  <c r="F18" i="28" s="1"/>
  <c r="F19" i="28" s="1"/>
  <c r="F20" i="28" s="1"/>
  <c r="F12" i="28"/>
  <c r="F11" i="28"/>
  <c r="F10" i="28"/>
  <c r="E25" i="28"/>
  <c r="E18" i="27" l="1"/>
  <c r="F11" i="27"/>
  <c r="F12" i="27" s="1"/>
  <c r="F13" i="27" s="1"/>
  <c r="F14" i="27" s="1"/>
  <c r="F15" i="27" s="1"/>
  <c r="F16" i="27" s="1"/>
  <c r="F17" i="27" s="1"/>
  <c r="F10" i="27"/>
  <c r="F9" i="27"/>
  <c r="F14" i="26" l="1"/>
  <c r="F15" i="26"/>
  <c r="E18" i="26" l="1"/>
  <c r="F9" i="26"/>
  <c r="F10" i="26" s="1"/>
  <c r="F11" i="26" s="1"/>
  <c r="F12" i="26" s="1"/>
  <c r="F13" i="26" s="1"/>
  <c r="F16" i="26" s="1"/>
  <c r="F17" i="26" s="1"/>
  <c r="E27" i="25" l="1"/>
  <c r="F9" i="25"/>
  <c r="F10" i="25" s="1"/>
  <c r="F11" i="25" s="1"/>
  <c r="F12" i="25" s="1"/>
  <c r="F13" i="25" s="1"/>
  <c r="F14" i="25" s="1"/>
  <c r="F15" i="25" s="1"/>
  <c r="F16" i="25" s="1"/>
  <c r="F17" i="25" s="1"/>
  <c r="F18" i="25" s="1"/>
  <c r="F19" i="25" s="1"/>
  <c r="F20" i="25" s="1"/>
  <c r="F21" i="25" s="1"/>
  <c r="F22" i="25" s="1"/>
  <c r="F23" i="25" s="1"/>
  <c r="F24" i="25" s="1"/>
  <c r="F25" i="25" s="1"/>
  <c r="F26" i="25" s="1"/>
  <c r="E27" i="24" l="1"/>
  <c r="F9" i="24"/>
  <c r="F10" i="24" s="1"/>
  <c r="F11" i="24" s="1"/>
  <c r="F12" i="24" s="1"/>
  <c r="F13" i="24" s="1"/>
  <c r="F14" i="24" s="1"/>
  <c r="F15" i="24" s="1"/>
  <c r="F16" i="24" s="1"/>
  <c r="F17" i="24" s="1"/>
  <c r="F18" i="24" s="1"/>
  <c r="F19" i="24" s="1"/>
  <c r="F20" i="24" s="1"/>
  <c r="F21" i="24" s="1"/>
  <c r="F22" i="24" s="1"/>
  <c r="F23" i="24" s="1"/>
  <c r="F24" i="24" s="1"/>
  <c r="F25" i="24" s="1"/>
  <c r="F26" i="24" l="1"/>
  <c r="E17" i="23"/>
  <c r="F9" i="23"/>
  <c r="F10" i="23" l="1"/>
  <c r="F11" i="23" s="1"/>
  <c r="F12" i="23" s="1"/>
  <c r="F13" i="23" s="1"/>
  <c r="F14" i="23" s="1"/>
  <c r="F15" i="23" s="1"/>
  <c r="F16" i="23" s="1"/>
  <c r="F8" i="22" l="1"/>
  <c r="F9" i="22" l="1"/>
  <c r="F10" i="22" s="1"/>
  <c r="F11" i="22" s="1"/>
  <c r="F12" i="22" s="1"/>
  <c r="F13" i="22" s="1"/>
  <c r="F14" i="22" s="1"/>
  <c r="F15" i="22" s="1"/>
  <c r="F16" i="22" s="1"/>
  <c r="F17" i="22" s="1"/>
  <c r="F18" i="22" s="1"/>
  <c r="F19" i="22" s="1"/>
  <c r="F20" i="22" s="1"/>
  <c r="F21" i="22" s="1"/>
  <c r="F22" i="22" s="1"/>
  <c r="F23" i="22" s="1"/>
  <c r="F24" i="22" s="1"/>
  <c r="F25" i="22" s="1"/>
  <c r="F26" i="22" s="1"/>
  <c r="F27" i="22" s="1"/>
  <c r="F28" i="22" s="1"/>
  <c r="E29" i="22" l="1"/>
  <c r="E23" i="21" l="1"/>
  <c r="F12" i="21" l="1"/>
  <c r="F13" i="21" s="1"/>
  <c r="F14" i="21" s="1"/>
  <c r="F15" i="21" s="1"/>
  <c r="F16" i="21" s="1"/>
  <c r="F17" i="21" s="1"/>
  <c r="F18" i="21" s="1"/>
  <c r="F19" i="21" s="1"/>
  <c r="F20" i="21" s="1"/>
  <c r="F21" i="21" s="1"/>
  <c r="F22" i="21" s="1"/>
</calcChain>
</file>

<file path=xl/sharedStrings.xml><?xml version="1.0" encoding="utf-8"?>
<sst xmlns="http://schemas.openxmlformats.org/spreadsheetml/2006/main" count="292" uniqueCount="195">
  <si>
    <t>DEPOSITOS</t>
  </si>
  <si>
    <t>CARGOS A VALOR</t>
  </si>
  <si>
    <t>BALANCE</t>
  </si>
  <si>
    <t>FECHA</t>
  </si>
  <si>
    <t>No. DE CHEQUE</t>
  </si>
  <si>
    <t xml:space="preserve">BENEFICIARIO                             </t>
  </si>
  <si>
    <t>Transferencia Bancaria</t>
  </si>
  <si>
    <t xml:space="preserve">    Ministerio de Hacienda</t>
  </si>
  <si>
    <r>
      <t xml:space="preserve">                 DIRECCIÓN GENERAL DE CONTRATACIONES PÚBLICAS</t>
    </r>
    <r>
      <rPr>
        <b/>
        <sz val="11"/>
        <color theme="1"/>
        <rFont val="Calibri"/>
        <family val="2"/>
        <scheme val="minor"/>
      </rPr>
      <t xml:space="preserve"> </t>
    </r>
  </si>
  <si>
    <t>Grupo Astro</t>
  </si>
  <si>
    <t>Comisiones y Gastos Bancarios</t>
  </si>
  <si>
    <t>Soluciones Corporativas</t>
  </si>
  <si>
    <t>Rosa E. Salcedo</t>
  </si>
  <si>
    <t xml:space="preserve"> </t>
  </si>
  <si>
    <t>Balance anterior al 31/12/2015</t>
  </si>
  <si>
    <t>318</t>
  </si>
  <si>
    <t>320</t>
  </si>
  <si>
    <t>321</t>
  </si>
  <si>
    <t>322</t>
  </si>
  <si>
    <t>323</t>
  </si>
  <si>
    <t>324</t>
  </si>
  <si>
    <t>Clickteck</t>
  </si>
  <si>
    <t>Reposicion Caja Chica</t>
  </si>
  <si>
    <t>Felix A. Santana</t>
  </si>
  <si>
    <t>Mudanzas Dominicanas</t>
  </si>
  <si>
    <t>Enriquez Martinez</t>
  </si>
  <si>
    <t>326</t>
  </si>
  <si>
    <t>328</t>
  </si>
  <si>
    <t>329</t>
  </si>
  <si>
    <t>ENERO</t>
  </si>
  <si>
    <t>Total de Cheques Emitidos</t>
  </si>
  <si>
    <t>FEBRERO</t>
  </si>
  <si>
    <t>OOO331</t>
  </si>
  <si>
    <t>OOO332</t>
  </si>
  <si>
    <t>OOO333</t>
  </si>
  <si>
    <t>OOO334</t>
  </si>
  <si>
    <t>OOO335</t>
  </si>
  <si>
    <t>OOO336</t>
  </si>
  <si>
    <t>OOO337</t>
  </si>
  <si>
    <t>OOO338</t>
  </si>
  <si>
    <t>OOO340</t>
  </si>
  <si>
    <t>OOO341</t>
  </si>
  <si>
    <t>OOO342</t>
  </si>
  <si>
    <t>OOO343</t>
  </si>
  <si>
    <t>OOO344</t>
  </si>
  <si>
    <t>OOO345</t>
  </si>
  <si>
    <t>OOO346</t>
  </si>
  <si>
    <t>OOO347</t>
  </si>
  <si>
    <t>OOO348</t>
  </si>
  <si>
    <t>OOO349</t>
  </si>
  <si>
    <t>Colector de Impuestos Internos</t>
  </si>
  <si>
    <t>SS Bordados Premium</t>
  </si>
  <si>
    <t>Claribel de las Mercedes</t>
  </si>
  <si>
    <t>DM Scents &amp; Candle Shop</t>
  </si>
  <si>
    <t>Irving R. Batista</t>
  </si>
  <si>
    <t>Secundino Capellan</t>
  </si>
  <si>
    <t>Producciones Y Eventos Espinal A.</t>
  </si>
  <si>
    <t>Promociones Genericas &amp; Consultores</t>
  </si>
  <si>
    <t>Galaxia Computer</t>
  </si>
  <si>
    <t>Felix Ariel Santana</t>
  </si>
  <si>
    <t>Productive Business Solutions</t>
  </si>
  <si>
    <t>Autocamiones, S.A.</t>
  </si>
  <si>
    <t>Glant Food Company</t>
  </si>
  <si>
    <t>Enrique J. Martinez</t>
  </si>
  <si>
    <t>Mapas EAAR</t>
  </si>
  <si>
    <t>Refripartes, S.A.</t>
  </si>
  <si>
    <t>Balance anterior al 31/01/2016</t>
  </si>
  <si>
    <t>Anulacion Cheque No. 000321</t>
  </si>
  <si>
    <t>Balance anterior al 31/03/2016</t>
  </si>
  <si>
    <t>000362</t>
  </si>
  <si>
    <t>000363</t>
  </si>
  <si>
    <t>000364</t>
  </si>
  <si>
    <t>000365</t>
  </si>
  <si>
    <t>000366</t>
  </si>
  <si>
    <t>Leasing de la Hispaniola</t>
  </si>
  <si>
    <t>Enriquez Martinez (Viaticos)</t>
  </si>
  <si>
    <t>Viamar, s.a</t>
  </si>
  <si>
    <t>Cheques Nulos No. 346-348</t>
  </si>
  <si>
    <t>ABRIL</t>
  </si>
  <si>
    <t>Balance anterior al 30/04/2016</t>
  </si>
  <si>
    <t>MAYO</t>
  </si>
  <si>
    <t>000370</t>
  </si>
  <si>
    <t>Carpas Dominicanas</t>
  </si>
  <si>
    <t>Veronica A. Carmona</t>
  </si>
  <si>
    <t>Maria A. Ramirez</t>
  </si>
  <si>
    <t>Carlos  Eusebio</t>
  </si>
  <si>
    <t>Clara  lusiano</t>
  </si>
  <si>
    <t>Impresora de Leon</t>
  </si>
  <si>
    <t>Productive Business Soltions</t>
  </si>
  <si>
    <t>Badia Legins Group</t>
  </si>
  <si>
    <t>Abastecimientos Diversos</t>
  </si>
  <si>
    <t>TFC Fondos Fed</t>
  </si>
  <si>
    <t>Soludiver Soluciones Diversas</t>
  </si>
  <si>
    <t>Kelvin Susana</t>
  </si>
  <si>
    <t>Peravia Motors</t>
  </si>
  <si>
    <t>000371</t>
  </si>
  <si>
    <t>000373</t>
  </si>
  <si>
    <t>000374</t>
  </si>
  <si>
    <t>000375</t>
  </si>
  <si>
    <t>000376</t>
  </si>
  <si>
    <t>000377</t>
  </si>
  <si>
    <t>000378</t>
  </si>
  <si>
    <t>000379</t>
  </si>
  <si>
    <t>000380</t>
  </si>
  <si>
    <t>000381</t>
  </si>
  <si>
    <t>000382</t>
  </si>
  <si>
    <t>000383</t>
  </si>
  <si>
    <t>000384</t>
  </si>
  <si>
    <t>000385</t>
  </si>
  <si>
    <t>000369</t>
  </si>
  <si>
    <t>Reyna L. Cornielle</t>
  </si>
  <si>
    <t>Balance anterior al 31/05/2016</t>
  </si>
  <si>
    <t>31/06/2016</t>
  </si>
  <si>
    <t>000388</t>
  </si>
  <si>
    <t>000389</t>
  </si>
  <si>
    <t>000390</t>
  </si>
  <si>
    <t>000391</t>
  </si>
  <si>
    <t>000392</t>
  </si>
  <si>
    <t>000393</t>
  </si>
  <si>
    <t>000394</t>
  </si>
  <si>
    <t>000395</t>
  </si>
  <si>
    <t>000396</t>
  </si>
  <si>
    <t>000397</t>
  </si>
  <si>
    <t>000398</t>
  </si>
  <si>
    <t>000400</t>
  </si>
  <si>
    <t>000401</t>
  </si>
  <si>
    <t>000402</t>
  </si>
  <si>
    <t>000403</t>
  </si>
  <si>
    <t>000404</t>
  </si>
  <si>
    <t>Caja Chica (Merly Mejia )</t>
  </si>
  <si>
    <t>Xiomari Veloz D" lujo Fiesta</t>
  </si>
  <si>
    <t>Colector I. Impuestos</t>
  </si>
  <si>
    <t>Antonio P. Almonte</t>
  </si>
  <si>
    <t>Viamar</t>
  </si>
  <si>
    <t>Delsa A. Acevedo</t>
  </si>
  <si>
    <t>Omar E. Bautista</t>
  </si>
  <si>
    <t>Magna Motors</t>
  </si>
  <si>
    <t>Desarrollo de Estrategias</t>
  </si>
  <si>
    <t>Padron Office Suppy</t>
  </si>
  <si>
    <t>Servicios Portatiles Dominicanos</t>
  </si>
  <si>
    <t>Autocamiones</t>
  </si>
  <si>
    <t>JUNIO</t>
  </si>
  <si>
    <t>JULIO</t>
  </si>
  <si>
    <t>Balance anterior al 30/06/2016</t>
  </si>
  <si>
    <t>000405</t>
  </si>
  <si>
    <t>000406</t>
  </si>
  <si>
    <t>000407</t>
  </si>
  <si>
    <t>000408</t>
  </si>
  <si>
    <t>000410</t>
  </si>
  <si>
    <t>Caja Chica (Julio Alcantara )</t>
  </si>
  <si>
    <t>Delta Comercial</t>
  </si>
  <si>
    <t>Enrique Martinez</t>
  </si>
  <si>
    <t>Irving Batista</t>
  </si>
  <si>
    <t>Colector Impuestos Internos</t>
  </si>
  <si>
    <t>000409</t>
  </si>
  <si>
    <t>Nulo</t>
  </si>
  <si>
    <t>Cheque Cancelado No.397</t>
  </si>
  <si>
    <t>000411</t>
  </si>
  <si>
    <t>ANMEPRO</t>
  </si>
  <si>
    <t>000412</t>
  </si>
  <si>
    <t>000413</t>
  </si>
  <si>
    <t>000414</t>
  </si>
  <si>
    <t>000415</t>
  </si>
  <si>
    <t>000416</t>
  </si>
  <si>
    <t>000417</t>
  </si>
  <si>
    <t>Regularizacion Caja Chica(Julio A.)</t>
  </si>
  <si>
    <t>Zoilo Caraballo</t>
  </si>
  <si>
    <t>Irving Batista ( Viaticos)</t>
  </si>
  <si>
    <t>Balance anterior al 31/07/2016</t>
  </si>
  <si>
    <t>AGOSTO</t>
  </si>
  <si>
    <t>SEPTIEMBRE</t>
  </si>
  <si>
    <t>Balance anterior al 31/08/2016</t>
  </si>
  <si>
    <t>000418</t>
  </si>
  <si>
    <t>000419</t>
  </si>
  <si>
    <t>000420</t>
  </si>
  <si>
    <t>000421</t>
  </si>
  <si>
    <t>000422</t>
  </si>
  <si>
    <t>000423</t>
  </si>
  <si>
    <t>000424</t>
  </si>
  <si>
    <t>000425</t>
  </si>
  <si>
    <t>000426</t>
  </si>
  <si>
    <t>000427</t>
  </si>
  <si>
    <t>000428</t>
  </si>
  <si>
    <t>000429</t>
  </si>
  <si>
    <t>000430</t>
  </si>
  <si>
    <t>000431</t>
  </si>
  <si>
    <t>Xiomari Veloz D Lujo Fiesta</t>
  </si>
  <si>
    <t xml:space="preserve">Productive Business Solutions </t>
  </si>
  <si>
    <t>Informatic</t>
  </si>
  <si>
    <t>Cecomsa</t>
  </si>
  <si>
    <t>Harold S. Cabrera</t>
  </si>
  <si>
    <t>Fundacion Dominicana de Ciegos</t>
  </si>
  <si>
    <t>Agua Planeta Azul</t>
  </si>
  <si>
    <t>Enrique J. Martinez ( viaticos )</t>
  </si>
  <si>
    <t>Quick Prit del Caribe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</si>
</sst>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1"/>
      <name val="Edwardian Script ITC"/>
      <family val="4"/>
    </font>
    <font>
      <b/>
      <sz val="11"/>
      <color theme="1"/>
      <name val="Century Gothic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FF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1"/>
      <color theme="1"/>
      <name val="Book Antiqua"/>
      <family val="1"/>
    </font>
    <font>
      <sz val="11"/>
      <name val="Book Antiqua"/>
      <family val="1"/>
    </font>
    <font>
      <b/>
      <sz val="11"/>
      <color theme="1"/>
      <name val="Book Antiqua"/>
      <family val="1"/>
    </font>
    <font>
      <sz val="22"/>
      <color theme="1"/>
      <name val="Edwardian Script ITC"/>
      <family val="4"/>
    </font>
    <font>
      <b/>
      <sz val="9"/>
      <name val="Arial"/>
      <family val="2"/>
    </font>
    <font>
      <sz val="9"/>
      <color rgb="FFFF0000"/>
      <name val="Arial"/>
      <family val="2"/>
    </font>
    <font>
      <sz val="11"/>
      <color rgb="FFFF0000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18">
    <border>
      <left/>
      <right/>
      <top/>
      <bottom/>
      <diagonal/>
    </border>
    <border>
      <left style="medium">
        <color rgb="FF4F81BD"/>
      </left>
      <right/>
      <top style="medium">
        <color rgb="FF4F81BD"/>
      </top>
      <bottom/>
      <diagonal/>
    </border>
    <border>
      <left/>
      <right/>
      <top style="medium">
        <color rgb="FF4F81BD"/>
      </top>
      <bottom/>
      <diagonal/>
    </border>
    <border>
      <left/>
      <right/>
      <top/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/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4F81BD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4F81BD"/>
      </top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rgb="FF4F81BD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7" fontId="2" fillId="0" borderId="0" xfId="0" applyNumberFormat="1" applyFont="1" applyAlignment="1">
      <alignment horizontal="center" vertical="center"/>
    </xf>
    <xf numFmtId="43" fontId="8" fillId="0" borderId="6" xfId="1" applyFont="1" applyBorder="1" applyAlignment="1">
      <alignment horizontal="right" vertical="center"/>
    </xf>
    <xf numFmtId="0" fontId="9" fillId="0" borderId="6" xfId="0" applyFont="1" applyBorder="1" applyAlignment="1">
      <alignment vertical="center"/>
    </xf>
    <xf numFmtId="14" fontId="11" fillId="2" borderId="9" xfId="0" applyNumberFormat="1" applyFont="1" applyFill="1" applyBorder="1"/>
    <xf numFmtId="0" fontId="5" fillId="3" borderId="1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14" fontId="10" fillId="0" borderId="1" xfId="0" applyNumberFormat="1" applyFont="1" applyBorder="1" applyAlignment="1">
      <alignment horizontal="left" vertical="center"/>
    </xf>
    <xf numFmtId="43" fontId="10" fillId="0" borderId="12" xfId="1" applyFont="1" applyBorder="1" applyAlignment="1">
      <alignment horizontal="right" vertical="center"/>
    </xf>
    <xf numFmtId="0" fontId="7" fillId="0" borderId="6" xfId="0" applyFont="1" applyBorder="1" applyAlignment="1">
      <alignment vertical="center"/>
    </xf>
    <xf numFmtId="43" fontId="7" fillId="0" borderId="13" xfId="1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43" fontId="8" fillId="0" borderId="11" xfId="1" applyFont="1" applyBorder="1" applyAlignment="1">
      <alignment horizontal="right" vertical="center"/>
    </xf>
    <xf numFmtId="0" fontId="6" fillId="0" borderId="11" xfId="0" applyFont="1" applyBorder="1" applyAlignment="1">
      <alignment vertical="center"/>
    </xf>
    <xf numFmtId="43" fontId="10" fillId="0" borderId="8" xfId="1" applyFont="1" applyBorder="1" applyAlignment="1">
      <alignment horizontal="right" vertical="center"/>
    </xf>
    <xf numFmtId="43" fontId="10" fillId="0" borderId="0" xfId="1" applyFont="1" applyAlignment="1">
      <alignment vertical="center" wrapText="1"/>
    </xf>
    <xf numFmtId="49" fontId="11" fillId="2" borderId="10" xfId="0" applyNumberFormat="1" applyFont="1" applyFill="1" applyBorder="1" applyAlignment="1">
      <alignment horizontal="center"/>
    </xf>
    <xf numFmtId="0" fontId="7" fillId="0" borderId="7" xfId="0" applyFont="1" applyBorder="1" applyAlignment="1">
      <alignment vertical="center"/>
    </xf>
    <xf numFmtId="14" fontId="12" fillId="0" borderId="1" xfId="0" applyNumberFormat="1" applyFont="1" applyBorder="1" applyAlignment="1">
      <alignment horizontal="right" vertical="center"/>
    </xf>
    <xf numFmtId="4" fontId="8" fillId="2" borderId="10" xfId="0" applyNumberFormat="1" applyFont="1" applyFill="1" applyBorder="1" applyAlignment="1">
      <alignment horizontal="center"/>
    </xf>
    <xf numFmtId="4" fontId="13" fillId="2" borderId="10" xfId="0" applyNumberFormat="1" applyFont="1" applyFill="1" applyBorder="1" applyAlignment="1">
      <alignment horizontal="right"/>
    </xf>
    <xf numFmtId="49" fontId="11" fillId="2" borderId="14" xfId="0" applyNumberFormat="1" applyFont="1" applyFill="1" applyBorder="1" applyAlignment="1">
      <alignment horizontal="center"/>
    </xf>
    <xf numFmtId="4" fontId="11" fillId="2" borderId="6" xfId="0" applyNumberFormat="1" applyFont="1" applyFill="1" applyBorder="1" applyAlignment="1">
      <alignment horizontal="right"/>
    </xf>
    <xf numFmtId="4" fontId="11" fillId="2" borderId="10" xfId="0" applyNumberFormat="1" applyFont="1" applyFill="1" applyBorder="1" applyAlignment="1">
      <alignment horizontal="right"/>
    </xf>
    <xf numFmtId="0" fontId="14" fillId="0" borderId="0" xfId="0" applyFont="1"/>
    <xf numFmtId="4" fontId="13" fillId="2" borderId="6" xfId="0" applyNumberFormat="1" applyFont="1" applyFill="1" applyBorder="1" applyAlignment="1">
      <alignment horizontal="right"/>
    </xf>
    <xf numFmtId="43" fontId="10" fillId="0" borderId="16" xfId="1" applyFont="1" applyBorder="1" applyAlignment="1">
      <alignment horizontal="right" vertical="center"/>
    </xf>
    <xf numFmtId="14" fontId="12" fillId="0" borderId="6" xfId="0" applyNumberFormat="1" applyFont="1" applyBorder="1" applyAlignment="1">
      <alignment horizontal="right" vertical="center"/>
    </xf>
    <xf numFmtId="43" fontId="10" fillId="0" borderId="15" xfId="1" applyFont="1" applyBorder="1" applyAlignment="1">
      <alignment vertical="center" wrapText="1"/>
    </xf>
    <xf numFmtId="4" fontId="12" fillId="2" borderId="6" xfId="0" applyNumberFormat="1" applyFont="1" applyFill="1" applyBorder="1" applyAlignment="1">
      <alignment horizontal="right"/>
    </xf>
    <xf numFmtId="43" fontId="10" fillId="0" borderId="6" xfId="1" applyFont="1" applyBorder="1" applyAlignment="1">
      <alignment vertical="center" wrapText="1"/>
    </xf>
    <xf numFmtId="43" fontId="15" fillId="0" borderId="15" xfId="1" applyFont="1" applyBorder="1" applyAlignment="1">
      <alignment vertical="center" wrapText="1"/>
    </xf>
    <xf numFmtId="43" fontId="15" fillId="0" borderId="16" xfId="1" applyFont="1" applyBorder="1" applyAlignment="1">
      <alignment horizontal="right" vertical="center"/>
    </xf>
    <xf numFmtId="0" fontId="5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14" fontId="8" fillId="2" borderId="17" xfId="0" applyNumberFormat="1" applyFont="1" applyFill="1" applyBorder="1"/>
    <xf numFmtId="49" fontId="8" fillId="2" borderId="14" xfId="0" applyNumberFormat="1" applyFont="1" applyFill="1" applyBorder="1" applyAlignment="1">
      <alignment horizontal="center"/>
    </xf>
    <xf numFmtId="14" fontId="8" fillId="2" borderId="9" xfId="0" applyNumberFormat="1" applyFont="1" applyFill="1" applyBorder="1"/>
    <xf numFmtId="14" fontId="16" fillId="2" borderId="9" xfId="0" applyNumberFormat="1" applyFont="1" applyFill="1" applyBorder="1"/>
    <xf numFmtId="49" fontId="16" fillId="2" borderId="14" xfId="0" applyNumberFormat="1" applyFont="1" applyFill="1" applyBorder="1" applyAlignment="1">
      <alignment horizontal="center"/>
    </xf>
    <xf numFmtId="0" fontId="16" fillId="2" borderId="11" xfId="0" applyFont="1" applyFill="1" applyBorder="1" applyAlignment="1">
      <alignment vertical="center"/>
    </xf>
    <xf numFmtId="43" fontId="16" fillId="2" borderId="11" xfId="1" applyFont="1" applyFill="1" applyBorder="1" applyAlignment="1">
      <alignment horizontal="right" vertical="center"/>
    </xf>
    <xf numFmtId="4" fontId="17" fillId="2" borderId="6" xfId="0" applyNumberFormat="1" applyFont="1" applyFill="1" applyBorder="1" applyAlignment="1">
      <alignment horizontal="righ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0</xdr:rowOff>
    </xdr:from>
    <xdr:to>
      <xdr:col>5</xdr:col>
      <xdr:colOff>609600</xdr:colOff>
      <xdr:row>2</xdr:row>
      <xdr:rowOff>171450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0"/>
          <a:ext cx="1133475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895350</xdr:colOff>
      <xdr:row>0</xdr:row>
      <xdr:rowOff>0</xdr:rowOff>
    </xdr:from>
    <xdr:to>
      <xdr:col>3</xdr:col>
      <xdr:colOff>85725</xdr:colOff>
      <xdr:row>2</xdr:row>
      <xdr:rowOff>9525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0"/>
          <a:ext cx="1466850" cy="61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</xdr:colOff>
      <xdr:row>0</xdr:row>
      <xdr:rowOff>190501</xdr:rowOff>
    </xdr:from>
    <xdr:to>
      <xdr:col>1</xdr:col>
      <xdr:colOff>533400</xdr:colOff>
      <xdr:row>2</xdr:row>
      <xdr:rowOff>171450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90501"/>
          <a:ext cx="1495424" cy="59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0</xdr:row>
      <xdr:rowOff>0</xdr:rowOff>
    </xdr:from>
    <xdr:to>
      <xdr:col>5</xdr:col>
      <xdr:colOff>952500</xdr:colOff>
      <xdr:row>1</xdr:row>
      <xdr:rowOff>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81675" y="0"/>
          <a:ext cx="1228725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361950</xdr:colOff>
      <xdr:row>0</xdr:row>
      <xdr:rowOff>0</xdr:rowOff>
    </xdr:from>
    <xdr:to>
      <xdr:col>2</xdr:col>
      <xdr:colOff>1733550</xdr:colOff>
      <xdr:row>1</xdr:row>
      <xdr:rowOff>0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1725" y="0"/>
          <a:ext cx="1371600" cy="419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</xdr:colOff>
      <xdr:row>0</xdr:row>
      <xdr:rowOff>190502</xdr:rowOff>
    </xdr:from>
    <xdr:to>
      <xdr:col>1</xdr:col>
      <xdr:colOff>371475</xdr:colOff>
      <xdr:row>1</xdr:row>
      <xdr:rowOff>209550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90502"/>
          <a:ext cx="1276349" cy="4381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6</xdr:col>
      <xdr:colOff>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0" y="190500"/>
          <a:ext cx="11334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66677</xdr:rowOff>
    </xdr:from>
    <xdr:to>
      <xdr:col>1</xdr:col>
      <xdr:colOff>0</xdr:colOff>
      <xdr:row>2</xdr:row>
      <xdr:rowOff>209550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7177"/>
          <a:ext cx="981075" cy="5619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6</xdr:col>
      <xdr:colOff>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0225" y="190500"/>
          <a:ext cx="1247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79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66678</xdr:rowOff>
    </xdr:from>
    <xdr:to>
      <xdr:col>0</xdr:col>
      <xdr:colOff>962025</xdr:colOff>
      <xdr:row>2</xdr:row>
      <xdr:rowOff>85726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7178"/>
          <a:ext cx="962025" cy="4381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90500"/>
          <a:ext cx="866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209550</xdr:colOff>
      <xdr:row>0</xdr:row>
      <xdr:rowOff>123828</xdr:rowOff>
    </xdr:from>
    <xdr:to>
      <xdr:col>1</xdr:col>
      <xdr:colOff>571499</xdr:colOff>
      <xdr:row>2</xdr:row>
      <xdr:rowOff>152400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23828"/>
          <a:ext cx="1257299" cy="63817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90500"/>
          <a:ext cx="866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533400</xdr:colOff>
      <xdr:row>2</xdr:row>
      <xdr:rowOff>180975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133475" cy="67627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0" y="190500"/>
          <a:ext cx="9429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31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495300</xdr:colOff>
      <xdr:row>2</xdr:row>
      <xdr:rowOff>123825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190625" cy="6191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123825</xdr:rowOff>
    </xdr:from>
    <xdr:to>
      <xdr:col>5</xdr:col>
      <xdr:colOff>790576</xdr:colOff>
      <xdr:row>2</xdr:row>
      <xdr:rowOff>142875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2551" y="123825"/>
          <a:ext cx="9525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2</xdr:col>
      <xdr:colOff>95250</xdr:colOff>
      <xdr:row>1</xdr:row>
      <xdr:rowOff>361950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304925" cy="4381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opLeftCell="A7" workbookViewId="0">
      <selection activeCell="C22" sqref="C22"/>
    </sheetView>
  </sheetViews>
  <sheetFormatPr baseColWidth="10" defaultRowHeight="15" x14ac:dyDescent="0.25"/>
  <cols>
    <col min="1" max="1" width="14.42578125" customWidth="1"/>
    <col min="3" max="3" width="28.42578125" customWidth="1"/>
    <col min="4" max="4" width="14.42578125" customWidth="1"/>
    <col min="5" max="5" width="13.5703125" customWidth="1"/>
    <col min="6" max="6" width="13.42578125" customWidth="1"/>
  </cols>
  <sheetData>
    <row r="1" spans="1:10" ht="33" x14ac:dyDescent="0.25">
      <c r="A1" s="2"/>
    </row>
    <row r="2" spans="1:10" x14ac:dyDescent="0.25">
      <c r="A2" s="3"/>
    </row>
    <row r="3" spans="1:10" x14ac:dyDescent="0.25">
      <c r="A3" s="3"/>
    </row>
    <row r="4" spans="1:10" ht="33" x14ac:dyDescent="0.6">
      <c r="A4" s="3"/>
      <c r="C4" s="1" t="s">
        <v>7</v>
      </c>
      <c r="J4" t="s">
        <v>13</v>
      </c>
    </row>
    <row r="5" spans="1:10" x14ac:dyDescent="0.25">
      <c r="A5" s="3"/>
    </row>
    <row r="6" spans="1:10" x14ac:dyDescent="0.25">
      <c r="A6" s="3"/>
      <c r="C6" s="3" t="s">
        <v>8</v>
      </c>
    </row>
    <row r="7" spans="1:10" x14ac:dyDescent="0.25">
      <c r="A7" s="3"/>
      <c r="C7" s="4" t="s">
        <v>29</v>
      </c>
    </row>
    <row r="8" spans="1:10" ht="15.75" thickBot="1" x14ac:dyDescent="0.3">
      <c r="A8" s="4"/>
    </row>
    <row r="9" spans="1:10" x14ac:dyDescent="0.25">
      <c r="A9" s="8"/>
      <c r="B9" s="9"/>
      <c r="C9" s="9"/>
      <c r="D9" s="38" t="s">
        <v>0</v>
      </c>
      <c r="E9" s="38" t="s">
        <v>1</v>
      </c>
      <c r="F9" s="40" t="s">
        <v>2</v>
      </c>
    </row>
    <row r="10" spans="1:10" ht="15.75" thickBot="1" x14ac:dyDescent="0.3">
      <c r="A10" s="10" t="s">
        <v>3</v>
      </c>
      <c r="B10" s="11" t="s">
        <v>4</v>
      </c>
      <c r="C10" s="11" t="s">
        <v>5</v>
      </c>
      <c r="D10" s="39"/>
      <c r="E10" s="39"/>
      <c r="F10" s="41"/>
    </row>
    <row r="11" spans="1:10" ht="15.75" thickBot="1" x14ac:dyDescent="0.3">
      <c r="A11" s="12"/>
      <c r="B11" s="22"/>
      <c r="C11" s="16" t="s">
        <v>14</v>
      </c>
      <c r="D11" s="19">
        <v>33858.949999999997</v>
      </c>
      <c r="E11" s="20"/>
      <c r="F11" s="19">
        <v>33858.949999999997</v>
      </c>
    </row>
    <row r="12" spans="1:10" ht="17.25" thickBot="1" x14ac:dyDescent="0.3">
      <c r="A12" s="23">
        <v>42380</v>
      </c>
      <c r="B12" s="14"/>
      <c r="C12" s="18" t="s">
        <v>6</v>
      </c>
      <c r="D12" s="17">
        <v>624351.77</v>
      </c>
      <c r="E12" s="15"/>
      <c r="F12" s="19">
        <f>F11+D12</f>
        <v>658210.72</v>
      </c>
    </row>
    <row r="13" spans="1:10" ht="17.25" thickBot="1" x14ac:dyDescent="0.35">
      <c r="A13" s="7">
        <v>42384</v>
      </c>
      <c r="B13" s="21" t="s">
        <v>15</v>
      </c>
      <c r="C13" s="6" t="s">
        <v>21</v>
      </c>
      <c r="D13" s="5"/>
      <c r="E13" s="5">
        <v>10848</v>
      </c>
      <c r="F13" s="13">
        <f>F12-E13</f>
        <v>647362.72</v>
      </c>
    </row>
    <row r="14" spans="1:10" ht="17.25" thickBot="1" x14ac:dyDescent="0.35">
      <c r="A14" s="7">
        <v>42384</v>
      </c>
      <c r="B14" s="21" t="s">
        <v>16</v>
      </c>
      <c r="C14" s="6" t="s">
        <v>25</v>
      </c>
      <c r="D14" s="5"/>
      <c r="E14" s="5">
        <v>8600</v>
      </c>
      <c r="F14" s="13">
        <f t="shared" ref="F14:F22" si="0">F13-E14</f>
        <v>638762.72</v>
      </c>
    </row>
    <row r="15" spans="1:10" ht="17.25" thickBot="1" x14ac:dyDescent="0.35">
      <c r="A15" s="7">
        <v>42384</v>
      </c>
      <c r="B15" s="21" t="s">
        <v>17</v>
      </c>
      <c r="C15" s="6" t="s">
        <v>12</v>
      </c>
      <c r="D15" s="5"/>
      <c r="E15" s="5">
        <v>49968.6</v>
      </c>
      <c r="F15" s="13">
        <f>F14-E15</f>
        <v>588794.12</v>
      </c>
    </row>
    <row r="16" spans="1:10" ht="17.25" thickBot="1" x14ac:dyDescent="0.35">
      <c r="A16" s="7">
        <v>42384</v>
      </c>
      <c r="B16" s="21" t="s">
        <v>18</v>
      </c>
      <c r="C16" s="6" t="s">
        <v>22</v>
      </c>
      <c r="D16" s="5"/>
      <c r="E16" s="5">
        <v>63378.55</v>
      </c>
      <c r="F16" s="13">
        <f>F15-E16</f>
        <v>525415.56999999995</v>
      </c>
    </row>
    <row r="17" spans="1:6" ht="17.25" thickBot="1" x14ac:dyDescent="0.35">
      <c r="A17" s="7">
        <v>42384</v>
      </c>
      <c r="B17" s="21" t="s">
        <v>19</v>
      </c>
      <c r="C17" s="6" t="s">
        <v>23</v>
      </c>
      <c r="D17" s="5"/>
      <c r="E17" s="5">
        <v>23400</v>
      </c>
      <c r="F17" s="13">
        <f>F16-E17</f>
        <v>502015.56999999995</v>
      </c>
    </row>
    <row r="18" spans="1:6" ht="17.25" thickBot="1" x14ac:dyDescent="0.35">
      <c r="A18" s="7">
        <v>42384</v>
      </c>
      <c r="B18" s="21" t="s">
        <v>20</v>
      </c>
      <c r="C18" s="6" t="s">
        <v>24</v>
      </c>
      <c r="D18" s="5"/>
      <c r="E18" s="5">
        <v>7840</v>
      </c>
      <c r="F18" s="13">
        <f t="shared" si="0"/>
        <v>494175.56999999995</v>
      </c>
    </row>
    <row r="19" spans="1:6" ht="17.25" thickBot="1" x14ac:dyDescent="0.35">
      <c r="A19" s="7">
        <v>42384</v>
      </c>
      <c r="B19" s="21" t="s">
        <v>26</v>
      </c>
      <c r="C19" s="6" t="s">
        <v>11</v>
      </c>
      <c r="D19" s="5"/>
      <c r="E19" s="5">
        <v>12417.04</v>
      </c>
      <c r="F19" s="13">
        <f t="shared" si="0"/>
        <v>481758.52999999997</v>
      </c>
    </row>
    <row r="20" spans="1:6" ht="17.25" thickBot="1" x14ac:dyDescent="0.35">
      <c r="A20" s="7">
        <v>42384</v>
      </c>
      <c r="B20" s="21" t="s">
        <v>27</v>
      </c>
      <c r="C20" s="6" t="s">
        <v>9</v>
      </c>
      <c r="D20" s="5"/>
      <c r="E20" s="5">
        <v>30499.17</v>
      </c>
      <c r="F20" s="13">
        <f t="shared" si="0"/>
        <v>451259.36</v>
      </c>
    </row>
    <row r="21" spans="1:6" ht="17.25" thickBot="1" x14ac:dyDescent="0.35">
      <c r="A21" s="7">
        <v>42384</v>
      </c>
      <c r="B21" s="21" t="s">
        <v>28</v>
      </c>
      <c r="C21" s="6" t="s">
        <v>25</v>
      </c>
      <c r="D21" s="5"/>
      <c r="E21" s="5">
        <v>15000</v>
      </c>
      <c r="F21" s="13">
        <f t="shared" si="0"/>
        <v>436259.36</v>
      </c>
    </row>
    <row r="22" spans="1:6" ht="17.25" thickBot="1" x14ac:dyDescent="0.35">
      <c r="A22" s="7"/>
      <c r="B22" s="21"/>
      <c r="C22" s="6" t="s">
        <v>10</v>
      </c>
      <c r="D22" s="5"/>
      <c r="E22" s="24">
        <v>426.03</v>
      </c>
      <c r="F22" s="13">
        <f t="shared" si="0"/>
        <v>435833.32999999996</v>
      </c>
    </row>
    <row r="23" spans="1:6" ht="17.25" thickBot="1" x14ac:dyDescent="0.35">
      <c r="A23" s="7"/>
      <c r="B23" s="21"/>
      <c r="C23" s="6" t="s">
        <v>30</v>
      </c>
      <c r="D23" s="5"/>
      <c r="E23" s="25">
        <f>E13+E14+E15+E16+E17+E18+E19+E20+E21</f>
        <v>221951.36000000004</v>
      </c>
      <c r="F23" s="13"/>
    </row>
  </sheetData>
  <mergeCells count="3">
    <mergeCell ref="D9:D10"/>
    <mergeCell ref="E9:E10"/>
    <mergeCell ref="F9:F10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A30" sqref="A1:F30"/>
    </sheetView>
  </sheetViews>
  <sheetFormatPr baseColWidth="10" defaultRowHeight="15" x14ac:dyDescent="0.25"/>
  <cols>
    <col min="1" max="1" width="13.5703125" customWidth="1"/>
    <col min="2" max="2" width="16.5703125" customWidth="1"/>
    <col min="3" max="3" width="33.28515625" customWidth="1"/>
    <col min="4" max="4" width="14.5703125" customWidth="1"/>
    <col min="5" max="5" width="12.85546875" customWidth="1"/>
    <col min="6" max="6" width="14.42578125" customWidth="1"/>
  </cols>
  <sheetData>
    <row r="1" spans="1:6" ht="33" x14ac:dyDescent="0.25">
      <c r="A1" s="2"/>
    </row>
    <row r="2" spans="1:6" ht="21.75" customHeight="1" x14ac:dyDescent="0.55000000000000004">
      <c r="A2" s="3"/>
      <c r="C2" s="29" t="s">
        <v>7</v>
      </c>
    </row>
    <row r="3" spans="1:6" x14ac:dyDescent="0.25">
      <c r="A3" s="3"/>
      <c r="C3" s="3" t="s">
        <v>8</v>
      </c>
    </row>
    <row r="4" spans="1:6" ht="15.75" thickBot="1" x14ac:dyDescent="0.3">
      <c r="A4" s="3"/>
      <c r="C4" s="4" t="s">
        <v>31</v>
      </c>
    </row>
    <row r="5" spans="1:6" x14ac:dyDescent="0.25">
      <c r="A5" s="8"/>
      <c r="B5" s="9"/>
      <c r="C5" s="9"/>
      <c r="D5" s="38" t="s">
        <v>0</v>
      </c>
      <c r="E5" s="38" t="s">
        <v>1</v>
      </c>
      <c r="F5" s="40" t="s">
        <v>2</v>
      </c>
    </row>
    <row r="6" spans="1:6" ht="15.75" thickBot="1" x14ac:dyDescent="0.3">
      <c r="A6" s="10" t="s">
        <v>3</v>
      </c>
      <c r="B6" s="11" t="s">
        <v>4</v>
      </c>
      <c r="C6" s="11" t="s">
        <v>5</v>
      </c>
      <c r="D6" s="39"/>
      <c r="E6" s="39"/>
      <c r="F6" s="41"/>
    </row>
    <row r="7" spans="1:6" ht="15.75" thickBot="1" x14ac:dyDescent="0.3">
      <c r="A7" s="12"/>
      <c r="B7" s="22"/>
      <c r="C7" s="16" t="s">
        <v>66</v>
      </c>
      <c r="D7" s="19">
        <v>435833.33</v>
      </c>
      <c r="E7" s="20"/>
      <c r="F7" s="19">
        <v>435833.33</v>
      </c>
    </row>
    <row r="8" spans="1:6" ht="17.25" thickBot="1" x14ac:dyDescent="0.3">
      <c r="A8" s="23"/>
      <c r="B8" s="14"/>
      <c r="C8" s="18" t="s">
        <v>6</v>
      </c>
      <c r="D8" s="17">
        <v>0</v>
      </c>
      <c r="E8" s="15"/>
      <c r="F8" s="19">
        <f>F7+D8</f>
        <v>435833.33</v>
      </c>
    </row>
    <row r="9" spans="1:6" ht="17.25" thickBot="1" x14ac:dyDescent="0.35">
      <c r="A9" s="7">
        <v>42409</v>
      </c>
      <c r="B9" s="26" t="s">
        <v>32</v>
      </c>
      <c r="C9" s="6" t="s">
        <v>50</v>
      </c>
      <c r="D9" s="5"/>
      <c r="E9" s="27">
        <v>5303.16</v>
      </c>
      <c r="F9" s="13">
        <f>F8-E9</f>
        <v>430530.17000000004</v>
      </c>
    </row>
    <row r="10" spans="1:6" ht="17.25" thickBot="1" x14ac:dyDescent="0.35">
      <c r="A10" s="7">
        <v>42409</v>
      </c>
      <c r="B10" s="26" t="s">
        <v>33</v>
      </c>
      <c r="C10" s="6" t="s">
        <v>50</v>
      </c>
      <c r="D10" s="5"/>
      <c r="E10" s="27">
        <v>5166.5200000000004</v>
      </c>
      <c r="F10" s="13">
        <f t="shared" ref="F10:F26" si="0">F9-E10</f>
        <v>425363.65</v>
      </c>
    </row>
    <row r="11" spans="1:6" ht="17.25" thickBot="1" x14ac:dyDescent="0.35">
      <c r="A11" s="7">
        <v>42409</v>
      </c>
      <c r="B11" s="26" t="s">
        <v>34</v>
      </c>
      <c r="C11" s="6" t="s">
        <v>51</v>
      </c>
      <c r="D11" s="5"/>
      <c r="E11" s="27">
        <v>45200</v>
      </c>
      <c r="F11" s="13">
        <f t="shared" si="0"/>
        <v>380163.65</v>
      </c>
    </row>
    <row r="12" spans="1:6" ht="17.25" thickBot="1" x14ac:dyDescent="0.35">
      <c r="A12" s="7">
        <v>42410</v>
      </c>
      <c r="B12" s="26" t="s">
        <v>35</v>
      </c>
      <c r="C12" s="6" t="s">
        <v>52</v>
      </c>
      <c r="D12" s="5"/>
      <c r="E12" s="27">
        <v>9000</v>
      </c>
      <c r="F12" s="13">
        <f t="shared" si="0"/>
        <v>371163.65</v>
      </c>
    </row>
    <row r="13" spans="1:6" ht="17.25" thickBot="1" x14ac:dyDescent="0.35">
      <c r="A13" s="7">
        <v>42410</v>
      </c>
      <c r="B13" s="26" t="s">
        <v>36</v>
      </c>
      <c r="C13" s="6" t="s">
        <v>53</v>
      </c>
      <c r="D13" s="5"/>
      <c r="E13" s="27">
        <v>6620.95</v>
      </c>
      <c r="F13" s="13">
        <f t="shared" si="0"/>
        <v>364542.7</v>
      </c>
    </row>
    <row r="14" spans="1:6" ht="17.25" thickBot="1" x14ac:dyDescent="0.35">
      <c r="A14" s="7">
        <v>42410</v>
      </c>
      <c r="B14" s="26" t="s">
        <v>37</v>
      </c>
      <c r="C14" s="6" t="s">
        <v>54</v>
      </c>
      <c r="D14" s="5"/>
      <c r="E14" s="27">
        <v>12050</v>
      </c>
      <c r="F14" s="13">
        <f t="shared" si="0"/>
        <v>352492.7</v>
      </c>
    </row>
    <row r="15" spans="1:6" ht="17.25" thickBot="1" x14ac:dyDescent="0.35">
      <c r="A15" s="7">
        <v>42410</v>
      </c>
      <c r="B15" s="26" t="s">
        <v>38</v>
      </c>
      <c r="C15" s="6" t="s">
        <v>55</v>
      </c>
      <c r="D15" s="5"/>
      <c r="E15" s="27">
        <v>2950</v>
      </c>
      <c r="F15" s="13">
        <f>F14-E15</f>
        <v>349542.7</v>
      </c>
    </row>
    <row r="16" spans="1:6" ht="17.25" thickBot="1" x14ac:dyDescent="0.35">
      <c r="A16" s="7">
        <v>42411</v>
      </c>
      <c r="B16" s="26" t="s">
        <v>39</v>
      </c>
      <c r="C16" s="6" t="s">
        <v>56</v>
      </c>
      <c r="D16" s="5"/>
      <c r="E16" s="27">
        <v>33210</v>
      </c>
      <c r="F16" s="13">
        <f t="shared" si="0"/>
        <v>316332.7</v>
      </c>
    </row>
    <row r="17" spans="1:6" ht="17.25" thickBot="1" x14ac:dyDescent="0.35">
      <c r="A17" s="7">
        <v>42401</v>
      </c>
      <c r="B17" s="26" t="s">
        <v>40</v>
      </c>
      <c r="C17" s="6" t="s">
        <v>57</v>
      </c>
      <c r="D17" s="5"/>
      <c r="E17" s="27">
        <v>26381.25</v>
      </c>
      <c r="F17" s="13">
        <f t="shared" si="0"/>
        <v>289951.45</v>
      </c>
    </row>
    <row r="18" spans="1:6" ht="17.25" thickBot="1" x14ac:dyDescent="0.35">
      <c r="A18" s="7">
        <v>42419</v>
      </c>
      <c r="B18" s="26" t="s">
        <v>41</v>
      </c>
      <c r="C18" s="6" t="s">
        <v>58</v>
      </c>
      <c r="D18" s="5"/>
      <c r="E18" s="27">
        <v>17861.599999999999</v>
      </c>
      <c r="F18" s="13">
        <f>F17-E18</f>
        <v>272089.85000000003</v>
      </c>
    </row>
    <row r="19" spans="1:6" ht="17.25" thickBot="1" x14ac:dyDescent="0.35">
      <c r="A19" s="7">
        <v>42419</v>
      </c>
      <c r="B19" s="26" t="s">
        <v>42</v>
      </c>
      <c r="C19" s="6" t="s">
        <v>59</v>
      </c>
      <c r="D19" s="5"/>
      <c r="E19" s="27">
        <v>8100</v>
      </c>
      <c r="F19" s="13">
        <f t="shared" si="0"/>
        <v>263989.85000000003</v>
      </c>
    </row>
    <row r="20" spans="1:6" ht="17.25" thickBot="1" x14ac:dyDescent="0.35">
      <c r="A20" s="7">
        <v>42419</v>
      </c>
      <c r="B20" s="26" t="s">
        <v>43</v>
      </c>
      <c r="C20" s="6" t="s">
        <v>60</v>
      </c>
      <c r="D20" s="5"/>
      <c r="E20" s="27">
        <v>2461.35</v>
      </c>
      <c r="F20" s="13">
        <f t="shared" si="0"/>
        <v>261528.50000000003</v>
      </c>
    </row>
    <row r="21" spans="1:6" ht="17.25" thickBot="1" x14ac:dyDescent="0.35">
      <c r="A21" s="7">
        <v>42419</v>
      </c>
      <c r="B21" s="26" t="s">
        <v>44</v>
      </c>
      <c r="C21" s="6" t="s">
        <v>61</v>
      </c>
      <c r="D21" s="5"/>
      <c r="E21" s="27">
        <v>7562.13</v>
      </c>
      <c r="F21" s="13">
        <f>F20-E21</f>
        <v>253966.37000000002</v>
      </c>
    </row>
    <row r="22" spans="1:6" ht="17.25" thickBot="1" x14ac:dyDescent="0.35">
      <c r="A22" s="7">
        <v>42384</v>
      </c>
      <c r="B22" s="26" t="s">
        <v>45</v>
      </c>
      <c r="C22" s="6" t="s">
        <v>12</v>
      </c>
      <c r="D22" s="5"/>
      <c r="E22" s="27">
        <v>49968.6</v>
      </c>
      <c r="F22" s="13">
        <f t="shared" si="0"/>
        <v>203997.77000000002</v>
      </c>
    </row>
    <row r="23" spans="1:6" ht="17.25" thickBot="1" x14ac:dyDescent="0.35">
      <c r="A23" s="7">
        <v>42423</v>
      </c>
      <c r="B23" s="26" t="s">
        <v>46</v>
      </c>
      <c r="C23" s="6" t="s">
        <v>62</v>
      </c>
      <c r="D23" s="5"/>
      <c r="E23" s="27">
        <v>43392</v>
      </c>
      <c r="F23" s="13">
        <f t="shared" si="0"/>
        <v>160605.77000000002</v>
      </c>
    </row>
    <row r="24" spans="1:6" ht="17.25" thickBot="1" x14ac:dyDescent="0.35">
      <c r="A24" s="7">
        <v>42423</v>
      </c>
      <c r="B24" s="26" t="s">
        <v>47</v>
      </c>
      <c r="C24" s="6" t="s">
        <v>63</v>
      </c>
      <c r="D24" s="5"/>
      <c r="E24" s="27">
        <v>16680</v>
      </c>
      <c r="F24" s="13">
        <f>F23-E24</f>
        <v>143925.77000000002</v>
      </c>
    </row>
    <row r="25" spans="1:6" ht="17.25" thickBot="1" x14ac:dyDescent="0.35">
      <c r="A25" s="7">
        <v>42426</v>
      </c>
      <c r="B25" s="26" t="s">
        <v>48</v>
      </c>
      <c r="C25" s="6" t="s">
        <v>64</v>
      </c>
      <c r="D25" s="5"/>
      <c r="E25" s="27">
        <v>7910</v>
      </c>
      <c r="F25" s="13">
        <f t="shared" si="0"/>
        <v>136015.77000000002</v>
      </c>
    </row>
    <row r="26" spans="1:6" ht="17.25" thickBot="1" x14ac:dyDescent="0.35">
      <c r="A26" s="7">
        <v>42425</v>
      </c>
      <c r="B26" s="26" t="s">
        <v>49</v>
      </c>
      <c r="C26" s="6" t="s">
        <v>65</v>
      </c>
      <c r="D26" s="5"/>
      <c r="E26" s="27">
        <v>4935.6099999999997</v>
      </c>
      <c r="F26" s="13">
        <f t="shared" si="0"/>
        <v>131080.16000000003</v>
      </c>
    </row>
    <row r="27" spans="1:6" ht="17.25" thickBot="1" x14ac:dyDescent="0.35">
      <c r="A27" s="7">
        <v>42429</v>
      </c>
      <c r="B27" s="26"/>
      <c r="C27" s="6" t="s">
        <v>67</v>
      </c>
      <c r="D27" s="17">
        <v>49968.6</v>
      </c>
      <c r="E27" s="28"/>
      <c r="F27" s="13">
        <f>F26+D27</f>
        <v>181048.76000000004</v>
      </c>
    </row>
    <row r="28" spans="1:6" ht="17.25" thickBot="1" x14ac:dyDescent="0.35">
      <c r="A28" s="7"/>
      <c r="B28" s="26"/>
      <c r="C28" s="6" t="s">
        <v>10</v>
      </c>
      <c r="D28" s="5"/>
      <c r="E28" s="28">
        <v>440.45</v>
      </c>
      <c r="F28" s="13">
        <f>F27-E28</f>
        <v>180608.31000000003</v>
      </c>
    </row>
    <row r="29" spans="1:6" ht="17.25" thickBot="1" x14ac:dyDescent="0.35">
      <c r="A29" s="7"/>
      <c r="B29" s="26"/>
      <c r="C29" s="6" t="s">
        <v>30</v>
      </c>
      <c r="D29" s="5"/>
      <c r="E29" s="25">
        <f>E9+E10+E11+E12+E13+E14+E15+E16+E17+E18+E19+E20+E21+E22+E23+E24+E25+E26</f>
        <v>304753.17000000004</v>
      </c>
      <c r="F29" s="13"/>
    </row>
  </sheetData>
  <mergeCells count="3">
    <mergeCell ref="D5:D6"/>
    <mergeCell ref="E5:E6"/>
    <mergeCell ref="F5:F6"/>
  </mergeCells>
  <pageMargins left="0.7" right="0.7" top="0.75" bottom="0.75" header="0.3" footer="0.3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workbookViewId="0">
      <selection activeCell="C20" sqref="C20"/>
    </sheetView>
  </sheetViews>
  <sheetFormatPr baseColWidth="10" defaultRowHeight="15" x14ac:dyDescent="0.25"/>
  <cols>
    <col min="1" max="1" width="14.7109375" customWidth="1"/>
    <col min="2" max="2" width="16.28515625" customWidth="1"/>
    <col min="3" max="3" width="30.140625" customWidth="1"/>
    <col min="4" max="4" width="14.28515625" customWidth="1"/>
    <col min="5" max="5" width="13.140625" customWidth="1"/>
    <col min="6" max="6" width="14.2851562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78</v>
      </c>
    </row>
    <row r="6" spans="1:6" x14ac:dyDescent="0.25">
      <c r="A6" s="8"/>
      <c r="B6" s="9"/>
      <c r="C6" s="9"/>
      <c r="D6" s="38" t="s">
        <v>0</v>
      </c>
      <c r="E6" s="38" t="s">
        <v>1</v>
      </c>
      <c r="F6" s="40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39"/>
      <c r="E7" s="39"/>
      <c r="F7" s="41"/>
    </row>
    <row r="8" spans="1:6" ht="15.75" thickBot="1" x14ac:dyDescent="0.3">
      <c r="A8" s="12"/>
      <c r="B8" s="22"/>
      <c r="C8" s="16" t="s">
        <v>68</v>
      </c>
      <c r="D8" s="19">
        <v>19739.53</v>
      </c>
      <c r="E8" s="20"/>
      <c r="F8" s="19">
        <v>19739.53</v>
      </c>
    </row>
    <row r="9" spans="1:6" ht="17.25" thickBot="1" x14ac:dyDescent="0.3">
      <c r="A9" s="23">
        <v>42464</v>
      </c>
      <c r="B9" s="14"/>
      <c r="C9" s="18" t="s">
        <v>6</v>
      </c>
      <c r="D9" s="17">
        <v>28811.8</v>
      </c>
      <c r="E9" s="15"/>
      <c r="F9" s="19">
        <f>F8+D9</f>
        <v>48551.33</v>
      </c>
    </row>
    <row r="10" spans="1:6" ht="17.25" thickBot="1" x14ac:dyDescent="0.35">
      <c r="A10" s="7">
        <v>42466</v>
      </c>
      <c r="B10" s="26" t="s">
        <v>69</v>
      </c>
      <c r="C10" s="6" t="s">
        <v>74</v>
      </c>
      <c r="D10" s="5"/>
      <c r="E10" s="5">
        <v>6165.48</v>
      </c>
      <c r="F10" s="13">
        <f>F9-E10</f>
        <v>42385.850000000006</v>
      </c>
    </row>
    <row r="11" spans="1:6" ht="17.25" thickBot="1" x14ac:dyDescent="0.35">
      <c r="A11" s="7">
        <v>42467</v>
      </c>
      <c r="B11" s="26" t="s">
        <v>70</v>
      </c>
      <c r="C11" s="6" t="s">
        <v>50</v>
      </c>
      <c r="D11" s="5"/>
      <c r="E11" s="5">
        <v>4845.05</v>
      </c>
      <c r="F11" s="13">
        <f t="shared" ref="F11:F14" si="0">F10-E11</f>
        <v>37540.800000000003</v>
      </c>
    </row>
    <row r="12" spans="1:6" ht="17.25" thickBot="1" x14ac:dyDescent="0.35">
      <c r="A12" s="7">
        <v>42467</v>
      </c>
      <c r="B12" s="26" t="s">
        <v>71</v>
      </c>
      <c r="C12" s="6" t="s">
        <v>50</v>
      </c>
      <c r="D12" s="5"/>
      <c r="E12" s="5">
        <v>6519.11</v>
      </c>
      <c r="F12" s="13">
        <f t="shared" si="0"/>
        <v>31021.690000000002</v>
      </c>
    </row>
    <row r="13" spans="1:6" ht="17.25" thickBot="1" x14ac:dyDescent="0.35">
      <c r="A13" s="7">
        <v>42479</v>
      </c>
      <c r="B13" s="26" t="s">
        <v>72</v>
      </c>
      <c r="C13" s="6" t="s">
        <v>75</v>
      </c>
      <c r="D13" s="5"/>
      <c r="E13" s="5">
        <v>22100</v>
      </c>
      <c r="F13" s="13">
        <f t="shared" si="0"/>
        <v>8921.6900000000023</v>
      </c>
    </row>
    <row r="14" spans="1:6" ht="17.25" thickBot="1" x14ac:dyDescent="0.35">
      <c r="A14" s="7">
        <v>42482</v>
      </c>
      <c r="B14" s="26" t="s">
        <v>73</v>
      </c>
      <c r="C14" s="6" t="s">
        <v>76</v>
      </c>
      <c r="D14" s="5"/>
      <c r="E14" s="5">
        <v>4543.28</v>
      </c>
      <c r="F14" s="13">
        <f t="shared" si="0"/>
        <v>4378.4100000000026</v>
      </c>
    </row>
    <row r="15" spans="1:6" ht="17.25" thickBot="1" x14ac:dyDescent="0.35">
      <c r="A15" s="7">
        <v>42490</v>
      </c>
      <c r="B15" s="26"/>
      <c r="C15" s="6" t="s">
        <v>77</v>
      </c>
      <c r="D15" s="5">
        <v>51302</v>
      </c>
      <c r="E15" s="27"/>
      <c r="F15" s="13">
        <f>F14+D15</f>
        <v>55680.41</v>
      </c>
    </row>
    <row r="16" spans="1:6" ht="17.25" thickBot="1" x14ac:dyDescent="0.35">
      <c r="A16" s="7"/>
      <c r="B16" s="26"/>
      <c r="C16" s="6" t="s">
        <v>10</v>
      </c>
      <c r="D16" s="5">
        <v>295.43</v>
      </c>
      <c r="E16" s="27"/>
      <c r="F16" s="13">
        <f>F15-D16</f>
        <v>55384.98</v>
      </c>
    </row>
    <row r="17" spans="1:6" ht="17.25" thickBot="1" x14ac:dyDescent="0.35">
      <c r="A17" s="7"/>
      <c r="B17" s="26"/>
      <c r="C17" s="6" t="s">
        <v>30</v>
      </c>
      <c r="D17" s="5"/>
      <c r="E17" s="30">
        <f>E10+E11+E12+E13+E14</f>
        <v>44172.92</v>
      </c>
      <c r="F17" s="13"/>
    </row>
    <row r="18" spans="1:6" ht="17.25" thickBot="1" x14ac:dyDescent="0.35">
      <c r="A18" s="7"/>
      <c r="B18" s="26"/>
      <c r="C18" s="6"/>
      <c r="D18" s="5"/>
      <c r="E18" s="27"/>
      <c r="F18" s="1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7"/>
  <sheetViews>
    <sheetView workbookViewId="0">
      <selection activeCell="A28" sqref="A1:F28"/>
    </sheetView>
  </sheetViews>
  <sheetFormatPr baseColWidth="10" defaultRowHeight="15" x14ac:dyDescent="0.25"/>
  <cols>
    <col min="1" max="1" width="15.28515625" customWidth="1"/>
    <col min="2" max="2" width="13.7109375" customWidth="1"/>
    <col min="3" max="3" width="27.28515625" customWidth="1"/>
    <col min="4" max="4" width="12.42578125" bestFit="1" customWidth="1"/>
    <col min="6" max="6" width="14.8554687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80</v>
      </c>
    </row>
    <row r="6" spans="1:6" x14ac:dyDescent="0.25">
      <c r="A6" s="8"/>
      <c r="B6" s="9"/>
      <c r="C6" s="9"/>
      <c r="D6" s="38" t="s">
        <v>0</v>
      </c>
      <c r="E6" s="38" t="s">
        <v>1</v>
      </c>
      <c r="F6" s="40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39"/>
      <c r="E7" s="39"/>
      <c r="F7" s="41"/>
    </row>
    <row r="8" spans="1:6" ht="15.75" thickBot="1" x14ac:dyDescent="0.3">
      <c r="A8" s="12"/>
      <c r="B8" s="22"/>
      <c r="C8" s="16" t="s">
        <v>79</v>
      </c>
      <c r="D8" s="19">
        <v>35134.980000000003</v>
      </c>
      <c r="E8" s="20"/>
      <c r="F8" s="19">
        <v>35134.980000000003</v>
      </c>
    </row>
    <row r="9" spans="1:6" ht="17.25" thickBot="1" x14ac:dyDescent="0.3">
      <c r="A9" s="23">
        <v>42501</v>
      </c>
      <c r="B9" s="14"/>
      <c r="C9" s="18" t="s">
        <v>6</v>
      </c>
      <c r="D9" s="17">
        <v>604604.30000000005</v>
      </c>
      <c r="E9" s="15"/>
      <c r="F9" s="19">
        <f>F8+D9</f>
        <v>639739.28</v>
      </c>
    </row>
    <row r="10" spans="1:6" ht="17.25" thickBot="1" x14ac:dyDescent="0.35">
      <c r="A10" s="32">
        <v>42501</v>
      </c>
      <c r="B10" s="26" t="s">
        <v>109</v>
      </c>
      <c r="C10" s="18" t="s">
        <v>110</v>
      </c>
      <c r="D10" s="17"/>
      <c r="E10" s="33">
        <v>11700</v>
      </c>
      <c r="F10" s="31">
        <f>F9-E10</f>
        <v>628039.28</v>
      </c>
    </row>
    <row r="11" spans="1:6" ht="17.25" thickBot="1" x14ac:dyDescent="0.35">
      <c r="A11" s="32">
        <v>42501</v>
      </c>
      <c r="B11" s="26" t="s">
        <v>81</v>
      </c>
      <c r="C11" s="18" t="s">
        <v>82</v>
      </c>
      <c r="D11" s="17"/>
      <c r="E11" s="33">
        <v>8285.2000000000007</v>
      </c>
      <c r="F11" s="31">
        <f t="shared" ref="F11:F25" si="0">F10-E11</f>
        <v>619754.08000000007</v>
      </c>
    </row>
    <row r="12" spans="1:6" ht="17.25" thickBot="1" x14ac:dyDescent="0.35">
      <c r="A12" s="32">
        <v>42506</v>
      </c>
      <c r="B12" s="26" t="s">
        <v>95</v>
      </c>
      <c r="C12" s="18" t="s">
        <v>83</v>
      </c>
      <c r="D12" s="17"/>
      <c r="E12" s="33">
        <v>64000</v>
      </c>
      <c r="F12" s="31">
        <f t="shared" si="0"/>
        <v>555754.08000000007</v>
      </c>
    </row>
    <row r="13" spans="1:6" ht="17.25" thickBot="1" x14ac:dyDescent="0.35">
      <c r="A13" s="32">
        <v>42506</v>
      </c>
      <c r="B13" s="26" t="s">
        <v>96</v>
      </c>
      <c r="C13" s="18" t="s">
        <v>55</v>
      </c>
      <c r="D13" s="17"/>
      <c r="E13" s="33">
        <v>11700</v>
      </c>
      <c r="F13" s="31">
        <f t="shared" si="0"/>
        <v>544054.08000000007</v>
      </c>
    </row>
    <row r="14" spans="1:6" ht="17.25" thickBot="1" x14ac:dyDescent="0.35">
      <c r="A14" s="32">
        <v>42506</v>
      </c>
      <c r="B14" s="26" t="s">
        <v>97</v>
      </c>
      <c r="C14" s="18" t="s">
        <v>84</v>
      </c>
      <c r="D14" s="17"/>
      <c r="E14" s="33">
        <v>12112.5</v>
      </c>
      <c r="F14" s="31">
        <f t="shared" si="0"/>
        <v>531941.58000000007</v>
      </c>
    </row>
    <row r="15" spans="1:6" ht="17.25" thickBot="1" x14ac:dyDescent="0.35">
      <c r="A15" s="32">
        <v>42506</v>
      </c>
      <c r="B15" s="26" t="s">
        <v>98</v>
      </c>
      <c r="C15" s="18" t="s">
        <v>85</v>
      </c>
      <c r="D15" s="17"/>
      <c r="E15" s="33">
        <v>18000</v>
      </c>
      <c r="F15" s="31">
        <f t="shared" si="0"/>
        <v>513941.58000000007</v>
      </c>
    </row>
    <row r="16" spans="1:6" ht="17.25" thickBot="1" x14ac:dyDescent="0.35">
      <c r="A16" s="32">
        <v>42508</v>
      </c>
      <c r="B16" s="26" t="s">
        <v>99</v>
      </c>
      <c r="C16" s="18" t="s">
        <v>86</v>
      </c>
      <c r="D16" s="17"/>
      <c r="E16" s="33">
        <v>24300</v>
      </c>
      <c r="F16" s="31">
        <f t="shared" si="0"/>
        <v>489641.58000000007</v>
      </c>
    </row>
    <row r="17" spans="1:6" ht="17.25" thickBot="1" x14ac:dyDescent="0.35">
      <c r="A17" s="32">
        <v>42508</v>
      </c>
      <c r="B17" s="26" t="s">
        <v>100</v>
      </c>
      <c r="C17" s="18" t="s">
        <v>87</v>
      </c>
      <c r="D17" s="17"/>
      <c r="E17" s="33">
        <v>8475</v>
      </c>
      <c r="F17" s="31">
        <f t="shared" si="0"/>
        <v>481166.58000000007</v>
      </c>
    </row>
    <row r="18" spans="1:6" ht="17.25" thickBot="1" x14ac:dyDescent="0.35">
      <c r="A18" s="32">
        <v>42508</v>
      </c>
      <c r="B18" s="26" t="s">
        <v>101</v>
      </c>
      <c r="C18" s="18" t="s">
        <v>88</v>
      </c>
      <c r="D18" s="17"/>
      <c r="E18" s="33">
        <v>4050.06</v>
      </c>
      <c r="F18" s="31">
        <f t="shared" si="0"/>
        <v>477116.52000000008</v>
      </c>
    </row>
    <row r="19" spans="1:6" ht="17.25" thickBot="1" x14ac:dyDescent="0.35">
      <c r="A19" s="32">
        <v>42508</v>
      </c>
      <c r="B19" s="26" t="s">
        <v>102</v>
      </c>
      <c r="C19" s="18" t="s">
        <v>89</v>
      </c>
      <c r="D19" s="17"/>
      <c r="E19" s="33">
        <v>49323.839999999997</v>
      </c>
      <c r="F19" s="31">
        <f t="shared" si="0"/>
        <v>427792.68000000005</v>
      </c>
    </row>
    <row r="20" spans="1:6" ht="17.25" thickBot="1" x14ac:dyDescent="0.35">
      <c r="A20" s="32">
        <v>42508</v>
      </c>
      <c r="B20" s="26" t="s">
        <v>103</v>
      </c>
      <c r="C20" s="18" t="s">
        <v>9</v>
      </c>
      <c r="D20" s="17"/>
      <c r="E20" s="33">
        <v>2811.82</v>
      </c>
      <c r="F20" s="31">
        <f t="shared" si="0"/>
        <v>424980.86000000004</v>
      </c>
    </row>
    <row r="21" spans="1:6" ht="17.25" thickBot="1" x14ac:dyDescent="0.35">
      <c r="A21" s="32">
        <v>42508</v>
      </c>
      <c r="B21" s="26" t="s">
        <v>104</v>
      </c>
      <c r="C21" s="6" t="s">
        <v>90</v>
      </c>
      <c r="D21" s="5"/>
      <c r="E21" s="5">
        <v>12554.79</v>
      </c>
      <c r="F21" s="31">
        <f t="shared" si="0"/>
        <v>412426.07000000007</v>
      </c>
    </row>
    <row r="22" spans="1:6" ht="17.25" thickBot="1" x14ac:dyDescent="0.35">
      <c r="A22" s="32">
        <v>42510</v>
      </c>
      <c r="B22" s="26" t="s">
        <v>105</v>
      </c>
      <c r="C22" s="6" t="s">
        <v>91</v>
      </c>
      <c r="D22" s="5"/>
      <c r="E22" s="5">
        <v>6476.8</v>
      </c>
      <c r="F22" s="31">
        <f t="shared" si="0"/>
        <v>405949.27000000008</v>
      </c>
    </row>
    <row r="23" spans="1:6" ht="17.25" thickBot="1" x14ac:dyDescent="0.35">
      <c r="A23" s="32">
        <v>42513</v>
      </c>
      <c r="B23" s="26" t="s">
        <v>106</v>
      </c>
      <c r="C23" s="6" t="s">
        <v>92</v>
      </c>
      <c r="D23" s="5"/>
      <c r="E23" s="5">
        <v>9266</v>
      </c>
      <c r="F23" s="31">
        <f t="shared" si="0"/>
        <v>396683.27000000008</v>
      </c>
    </row>
    <row r="24" spans="1:6" ht="17.25" thickBot="1" x14ac:dyDescent="0.35">
      <c r="A24" s="7">
        <v>42520</v>
      </c>
      <c r="B24" s="26" t="s">
        <v>107</v>
      </c>
      <c r="C24" s="6" t="s">
        <v>93</v>
      </c>
      <c r="D24" s="5"/>
      <c r="E24" s="5">
        <v>5390</v>
      </c>
      <c r="F24" s="31">
        <f t="shared" si="0"/>
        <v>391293.27000000008</v>
      </c>
    </row>
    <row r="25" spans="1:6" ht="17.25" thickBot="1" x14ac:dyDescent="0.35">
      <c r="A25" s="7">
        <v>42520</v>
      </c>
      <c r="B25" s="26" t="s">
        <v>108</v>
      </c>
      <c r="C25" s="6" t="s">
        <v>94</v>
      </c>
      <c r="D25" s="5"/>
      <c r="E25" s="5">
        <v>7028.53</v>
      </c>
      <c r="F25" s="31">
        <f t="shared" si="0"/>
        <v>384264.74000000005</v>
      </c>
    </row>
    <row r="26" spans="1:6" ht="17.25" thickBot="1" x14ac:dyDescent="0.35">
      <c r="A26" s="7">
        <v>42521</v>
      </c>
      <c r="B26" s="26"/>
      <c r="C26" s="6" t="s">
        <v>10</v>
      </c>
      <c r="D26" s="5"/>
      <c r="E26" s="5">
        <v>6442.32</v>
      </c>
      <c r="F26" s="31">
        <f t="shared" ref="F26" si="1">F25-E26</f>
        <v>377822.42000000004</v>
      </c>
    </row>
    <row r="27" spans="1:6" ht="17.25" thickBot="1" x14ac:dyDescent="0.35">
      <c r="A27" s="7"/>
      <c r="B27" s="26"/>
      <c r="C27" s="6" t="s">
        <v>30</v>
      </c>
      <c r="D27" s="5"/>
      <c r="E27" s="34">
        <f>E10+E11+E12+E13+E14+E15+E16+E17+E18+E19+E20+E21+E22+E23+E24+E25</f>
        <v>255474.54</v>
      </c>
      <c r="F27" s="1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7"/>
  <sheetViews>
    <sheetView topLeftCell="A7" workbookViewId="0">
      <selection activeCell="C26" sqref="C26"/>
    </sheetView>
  </sheetViews>
  <sheetFormatPr baseColWidth="10" defaultRowHeight="15" x14ac:dyDescent="0.25"/>
  <cols>
    <col min="1" max="1" width="13.42578125" customWidth="1"/>
    <col min="2" max="2" width="17.28515625" customWidth="1"/>
    <col min="3" max="3" width="28" customWidth="1"/>
    <col min="4" max="4" width="17.28515625" customWidth="1"/>
    <col min="6" max="6" width="15" customWidth="1"/>
  </cols>
  <sheetData>
    <row r="2" spans="1:11" ht="33" x14ac:dyDescent="0.25">
      <c r="A2" s="2"/>
    </row>
    <row r="3" spans="1:11" ht="30" x14ac:dyDescent="0.55000000000000004">
      <c r="A3" s="3"/>
      <c r="C3" s="29" t="s">
        <v>7</v>
      </c>
    </row>
    <row r="4" spans="1:11" x14ac:dyDescent="0.25">
      <c r="A4" s="3"/>
      <c r="C4" s="3" t="s">
        <v>8</v>
      </c>
    </row>
    <row r="5" spans="1:11" ht="15.75" thickBot="1" x14ac:dyDescent="0.3">
      <c r="A5" s="3"/>
      <c r="C5" s="4" t="s">
        <v>141</v>
      </c>
    </row>
    <row r="6" spans="1:11" x14ac:dyDescent="0.25">
      <c r="A6" s="8"/>
      <c r="B6" s="9"/>
      <c r="C6" s="9"/>
      <c r="D6" s="38" t="s">
        <v>0</v>
      </c>
      <c r="E6" s="38" t="s">
        <v>1</v>
      </c>
      <c r="F6" s="40" t="s">
        <v>2</v>
      </c>
    </row>
    <row r="7" spans="1:11" ht="15.75" thickBot="1" x14ac:dyDescent="0.3">
      <c r="A7" s="10" t="s">
        <v>3</v>
      </c>
      <c r="B7" s="11" t="s">
        <v>4</v>
      </c>
      <c r="C7" s="11" t="s">
        <v>5</v>
      </c>
      <c r="D7" s="39"/>
      <c r="E7" s="39"/>
      <c r="F7" s="41"/>
    </row>
    <row r="8" spans="1:11" ht="15.75" thickBot="1" x14ac:dyDescent="0.3">
      <c r="A8" s="12"/>
      <c r="B8" s="22"/>
      <c r="C8" s="16" t="s">
        <v>111</v>
      </c>
      <c r="D8" s="19">
        <v>368822.42</v>
      </c>
      <c r="E8" s="20"/>
      <c r="F8" s="19">
        <v>368822.42</v>
      </c>
    </row>
    <row r="9" spans="1:11" ht="17.25" thickBot="1" x14ac:dyDescent="0.3">
      <c r="A9" s="23"/>
      <c r="B9" s="14"/>
      <c r="C9" s="18" t="s">
        <v>6</v>
      </c>
      <c r="D9" s="17">
        <v>0</v>
      </c>
      <c r="E9" s="15"/>
      <c r="F9" s="19">
        <f>F8+D9</f>
        <v>368822.42</v>
      </c>
    </row>
    <row r="10" spans="1:11" ht="17.25" thickBot="1" x14ac:dyDescent="0.35">
      <c r="A10" s="32">
        <v>42523</v>
      </c>
      <c r="B10" s="26" t="s">
        <v>113</v>
      </c>
      <c r="C10" s="18" t="s">
        <v>129</v>
      </c>
      <c r="D10" s="17"/>
      <c r="E10" s="33">
        <v>62372.57</v>
      </c>
      <c r="F10" s="31">
        <f>F9-E10</f>
        <v>306449.84999999998</v>
      </c>
    </row>
    <row r="11" spans="1:11" ht="17.25" thickBot="1" x14ac:dyDescent="0.35">
      <c r="A11" s="32">
        <v>42534</v>
      </c>
      <c r="B11" s="26" t="s">
        <v>114</v>
      </c>
      <c r="C11" s="18" t="s">
        <v>130</v>
      </c>
      <c r="D11" s="17"/>
      <c r="E11" s="33">
        <v>8661.7999999999993</v>
      </c>
      <c r="F11" s="31">
        <f t="shared" ref="F11:F25" si="0">F10-E11</f>
        <v>297788.05</v>
      </c>
    </row>
    <row r="12" spans="1:11" ht="17.25" thickBot="1" x14ac:dyDescent="0.35">
      <c r="A12" s="32">
        <v>42534</v>
      </c>
      <c r="B12" s="26" t="s">
        <v>115</v>
      </c>
      <c r="C12" s="18" t="s">
        <v>54</v>
      </c>
      <c r="D12" s="17"/>
      <c r="E12" s="33">
        <v>6200</v>
      </c>
      <c r="F12" s="31">
        <f t="shared" si="0"/>
        <v>291588.05</v>
      </c>
    </row>
    <row r="13" spans="1:11" ht="17.25" thickBot="1" x14ac:dyDescent="0.35">
      <c r="A13" s="32">
        <v>42534</v>
      </c>
      <c r="B13" s="26" t="s">
        <v>116</v>
      </c>
      <c r="C13" s="18" t="s">
        <v>131</v>
      </c>
      <c r="D13" s="17"/>
      <c r="E13" s="33">
        <v>10104.24</v>
      </c>
      <c r="F13" s="31">
        <f t="shared" si="0"/>
        <v>281483.81</v>
      </c>
    </row>
    <row r="14" spans="1:11" ht="17.25" thickBot="1" x14ac:dyDescent="0.35">
      <c r="A14" s="32">
        <v>42534</v>
      </c>
      <c r="B14" s="26" t="s">
        <v>117</v>
      </c>
      <c r="C14" s="18" t="s">
        <v>131</v>
      </c>
      <c r="D14" s="17"/>
      <c r="E14" s="33">
        <v>13932.15</v>
      </c>
      <c r="F14" s="31">
        <f t="shared" si="0"/>
        <v>267551.65999999997</v>
      </c>
      <c r="K14" t="s">
        <v>13</v>
      </c>
    </row>
    <row r="15" spans="1:11" ht="17.25" thickBot="1" x14ac:dyDescent="0.35">
      <c r="A15" s="32">
        <v>42534</v>
      </c>
      <c r="B15" s="26" t="s">
        <v>118</v>
      </c>
      <c r="C15" s="18" t="s">
        <v>132</v>
      </c>
      <c r="D15" s="17"/>
      <c r="E15" s="33">
        <v>5007.8</v>
      </c>
      <c r="F15" s="31">
        <f t="shared" si="0"/>
        <v>262543.86</v>
      </c>
    </row>
    <row r="16" spans="1:11" ht="17.25" thickBot="1" x14ac:dyDescent="0.35">
      <c r="A16" s="32">
        <v>42536</v>
      </c>
      <c r="B16" s="26" t="s">
        <v>119</v>
      </c>
      <c r="C16" s="18" t="s">
        <v>133</v>
      </c>
      <c r="D16" s="17"/>
      <c r="E16" s="33">
        <v>5859</v>
      </c>
      <c r="F16" s="31">
        <f t="shared" si="0"/>
        <v>256684.86</v>
      </c>
    </row>
    <row r="17" spans="1:6" ht="17.25" thickBot="1" x14ac:dyDescent="0.35">
      <c r="A17" s="32">
        <v>42536</v>
      </c>
      <c r="B17" s="26" t="s">
        <v>120</v>
      </c>
      <c r="C17" s="18" t="s">
        <v>134</v>
      </c>
      <c r="D17" s="17"/>
      <c r="E17" s="33">
        <v>4050</v>
      </c>
      <c r="F17" s="31">
        <f t="shared" si="0"/>
        <v>252634.86</v>
      </c>
    </row>
    <row r="18" spans="1:6" ht="17.25" thickBot="1" x14ac:dyDescent="0.35">
      <c r="A18" s="32">
        <v>42541</v>
      </c>
      <c r="B18" s="26" t="s">
        <v>121</v>
      </c>
      <c r="C18" s="18" t="s">
        <v>135</v>
      </c>
      <c r="D18" s="17"/>
      <c r="E18" s="33">
        <v>4500</v>
      </c>
      <c r="F18" s="31">
        <f t="shared" si="0"/>
        <v>248134.86</v>
      </c>
    </row>
    <row r="19" spans="1:6" ht="17.25" thickBot="1" x14ac:dyDescent="0.35">
      <c r="A19" s="32">
        <v>42541</v>
      </c>
      <c r="B19" s="26" t="s">
        <v>122</v>
      </c>
      <c r="C19" s="18" t="s">
        <v>23</v>
      </c>
      <c r="D19" s="17"/>
      <c r="E19" s="33">
        <v>30600</v>
      </c>
      <c r="F19" s="31">
        <f t="shared" si="0"/>
        <v>217534.86</v>
      </c>
    </row>
    <row r="20" spans="1:6" ht="17.25" thickBot="1" x14ac:dyDescent="0.35">
      <c r="A20" s="32">
        <v>42541</v>
      </c>
      <c r="B20" s="26" t="s">
        <v>123</v>
      </c>
      <c r="C20" s="18" t="s">
        <v>136</v>
      </c>
      <c r="D20" s="17"/>
      <c r="E20" s="33">
        <v>9048.18</v>
      </c>
      <c r="F20" s="31">
        <f t="shared" si="0"/>
        <v>208486.68</v>
      </c>
    </row>
    <row r="21" spans="1:6" ht="17.25" thickBot="1" x14ac:dyDescent="0.35">
      <c r="A21" s="32">
        <v>42545</v>
      </c>
      <c r="B21" s="26" t="s">
        <v>124</v>
      </c>
      <c r="C21" s="18" t="s">
        <v>63</v>
      </c>
      <c r="D21" s="17"/>
      <c r="E21" s="33">
        <v>2100</v>
      </c>
      <c r="F21" s="31">
        <f t="shared" si="0"/>
        <v>206386.68</v>
      </c>
    </row>
    <row r="22" spans="1:6" ht="17.25" thickBot="1" x14ac:dyDescent="0.35">
      <c r="A22" s="32">
        <v>42545</v>
      </c>
      <c r="B22" s="26" t="s">
        <v>125</v>
      </c>
      <c r="C22" s="18" t="s">
        <v>137</v>
      </c>
      <c r="D22" s="17"/>
      <c r="E22" s="33">
        <v>6540.75</v>
      </c>
      <c r="F22" s="31">
        <f t="shared" si="0"/>
        <v>199845.93</v>
      </c>
    </row>
    <row r="23" spans="1:6" ht="17.25" thickBot="1" x14ac:dyDescent="0.35">
      <c r="A23" s="32">
        <v>42545</v>
      </c>
      <c r="B23" s="26" t="s">
        <v>126</v>
      </c>
      <c r="C23" s="18" t="s">
        <v>138</v>
      </c>
      <c r="D23" s="17"/>
      <c r="E23" s="33">
        <v>4115.95</v>
      </c>
      <c r="F23" s="31">
        <f t="shared" si="0"/>
        <v>195729.97999999998</v>
      </c>
    </row>
    <row r="24" spans="1:6" ht="17.25" thickBot="1" x14ac:dyDescent="0.35">
      <c r="A24" s="32">
        <v>42545</v>
      </c>
      <c r="B24" s="26" t="s">
        <v>127</v>
      </c>
      <c r="C24" s="18" t="s">
        <v>139</v>
      </c>
      <c r="D24" s="17"/>
      <c r="E24" s="33">
        <v>7910</v>
      </c>
      <c r="F24" s="31">
        <f t="shared" si="0"/>
        <v>187819.97999999998</v>
      </c>
    </row>
    <row r="25" spans="1:6" ht="17.25" thickBot="1" x14ac:dyDescent="0.35">
      <c r="A25" s="32">
        <v>42548</v>
      </c>
      <c r="B25" s="26" t="s">
        <v>128</v>
      </c>
      <c r="C25" s="18" t="s">
        <v>140</v>
      </c>
      <c r="D25" s="17"/>
      <c r="E25" s="33">
        <v>20536.669999999998</v>
      </c>
      <c r="F25" s="31">
        <f t="shared" si="0"/>
        <v>167283.31</v>
      </c>
    </row>
    <row r="26" spans="1:6" ht="17.25" thickBot="1" x14ac:dyDescent="0.35">
      <c r="A26" s="7" t="s">
        <v>112</v>
      </c>
      <c r="B26" s="26"/>
      <c r="C26" s="6" t="s">
        <v>10</v>
      </c>
      <c r="D26" s="5"/>
      <c r="E26" s="5">
        <v>1327.14</v>
      </c>
      <c r="F26" s="31">
        <f>F25-E26</f>
        <v>165956.16999999998</v>
      </c>
    </row>
    <row r="27" spans="1:6" ht="16.5" x14ac:dyDescent="0.3">
      <c r="A27" s="7"/>
      <c r="B27" s="26"/>
      <c r="C27" s="6" t="s">
        <v>30</v>
      </c>
      <c r="D27" s="5"/>
      <c r="E27" s="34">
        <f>E9+E10+E11+E12+E13+E14+E15+E16+E17+E18+E19+E20+E21+E22+E23+E24+E25</f>
        <v>201539.11</v>
      </c>
      <c r="F27" s="1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workbookViewId="0">
      <selection activeCell="A20" sqref="A1:G20"/>
    </sheetView>
  </sheetViews>
  <sheetFormatPr baseColWidth="10" defaultRowHeight="15" x14ac:dyDescent="0.25"/>
  <cols>
    <col min="1" max="1" width="12.7109375" customWidth="1"/>
    <col min="2" max="2" width="13.7109375" customWidth="1"/>
    <col min="3" max="3" width="27.42578125" customWidth="1"/>
    <col min="4" max="4" width="13.140625" customWidth="1"/>
    <col min="5" max="5" width="12.5703125" customWidth="1"/>
    <col min="6" max="6" width="12.2851562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142</v>
      </c>
    </row>
    <row r="6" spans="1:6" x14ac:dyDescent="0.25">
      <c r="A6" s="8"/>
      <c r="B6" s="9"/>
      <c r="C6" s="9"/>
      <c r="D6" s="38" t="s">
        <v>0</v>
      </c>
      <c r="E6" s="38" t="s">
        <v>1</v>
      </c>
      <c r="F6" s="40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39"/>
      <c r="E7" s="39"/>
      <c r="F7" s="41"/>
    </row>
    <row r="8" spans="1:6" ht="15.75" thickBot="1" x14ac:dyDescent="0.3">
      <c r="A8" s="12"/>
      <c r="B8" s="22"/>
      <c r="C8" s="16" t="s">
        <v>143</v>
      </c>
      <c r="D8" s="19">
        <v>177656.17</v>
      </c>
      <c r="E8" s="20"/>
      <c r="F8" s="19">
        <v>177656.17</v>
      </c>
    </row>
    <row r="9" spans="1:6" ht="17.25" thickBot="1" x14ac:dyDescent="0.3">
      <c r="A9" s="23"/>
      <c r="B9" s="14"/>
      <c r="C9" s="18" t="s">
        <v>6</v>
      </c>
      <c r="D9" s="17">
        <v>0</v>
      </c>
      <c r="E9" s="15"/>
      <c r="F9" s="19">
        <f>F8+D9</f>
        <v>177656.17</v>
      </c>
    </row>
    <row r="10" spans="1:6" ht="17.25" thickBot="1" x14ac:dyDescent="0.35">
      <c r="A10" s="32">
        <v>42556</v>
      </c>
      <c r="B10" s="26" t="s">
        <v>144</v>
      </c>
      <c r="C10" s="18" t="s">
        <v>149</v>
      </c>
      <c r="D10" s="17"/>
      <c r="E10" s="17">
        <v>35708.19</v>
      </c>
      <c r="F10" s="31">
        <f>F9-E10</f>
        <v>141947.98000000001</v>
      </c>
    </row>
    <row r="11" spans="1:6" ht="17.25" thickBot="1" x14ac:dyDescent="0.35">
      <c r="A11" s="32">
        <v>42562</v>
      </c>
      <c r="B11" s="26" t="s">
        <v>145</v>
      </c>
      <c r="C11" s="18" t="s">
        <v>150</v>
      </c>
      <c r="D11" s="17"/>
      <c r="E11" s="33">
        <v>28572.41</v>
      </c>
      <c r="F11" s="31">
        <f t="shared" ref="F11:F15" si="0">F10-E11</f>
        <v>113375.57</v>
      </c>
    </row>
    <row r="12" spans="1:6" ht="17.25" thickBot="1" x14ac:dyDescent="0.35">
      <c r="A12" s="32">
        <v>42562</v>
      </c>
      <c r="B12" s="26" t="s">
        <v>146</v>
      </c>
      <c r="C12" s="18" t="s">
        <v>151</v>
      </c>
      <c r="D12" s="17"/>
      <c r="E12" s="33">
        <v>44200</v>
      </c>
      <c r="F12" s="31">
        <f t="shared" si="0"/>
        <v>69175.570000000007</v>
      </c>
    </row>
    <row r="13" spans="1:6" ht="17.25" thickBot="1" x14ac:dyDescent="0.35">
      <c r="A13" s="32">
        <v>42565</v>
      </c>
      <c r="B13" s="26" t="s">
        <v>147</v>
      </c>
      <c r="C13" s="18" t="s">
        <v>152</v>
      </c>
      <c r="D13" s="17"/>
      <c r="E13" s="33">
        <v>16000</v>
      </c>
      <c r="F13" s="31">
        <f t="shared" si="0"/>
        <v>53175.570000000007</v>
      </c>
    </row>
    <row r="14" spans="1:6" ht="17.25" thickBot="1" x14ac:dyDescent="0.35">
      <c r="A14" s="32">
        <v>42566</v>
      </c>
      <c r="B14" s="26" t="s">
        <v>154</v>
      </c>
      <c r="C14" s="18" t="s">
        <v>155</v>
      </c>
      <c r="D14" s="17"/>
      <c r="E14" s="33">
        <v>0</v>
      </c>
      <c r="F14" s="31">
        <f t="shared" si="0"/>
        <v>53175.570000000007</v>
      </c>
    </row>
    <row r="15" spans="1:6" ht="17.25" thickBot="1" x14ac:dyDescent="0.35">
      <c r="A15" s="32">
        <v>42566</v>
      </c>
      <c r="B15" s="26" t="s">
        <v>148</v>
      </c>
      <c r="C15" s="18" t="s">
        <v>153</v>
      </c>
      <c r="D15" s="17"/>
      <c r="E15" s="33">
        <v>47667.66</v>
      </c>
      <c r="F15" s="31">
        <f t="shared" si="0"/>
        <v>5507.9100000000035</v>
      </c>
    </row>
    <row r="16" spans="1:6" ht="17.25" thickBot="1" x14ac:dyDescent="0.35">
      <c r="A16" s="32">
        <v>42581</v>
      </c>
      <c r="B16" s="26"/>
      <c r="C16" s="18" t="s">
        <v>156</v>
      </c>
      <c r="D16" s="17">
        <v>30600</v>
      </c>
      <c r="E16" s="33"/>
      <c r="F16" s="31">
        <f>F15+D16</f>
        <v>36107.910000000003</v>
      </c>
    </row>
    <row r="17" spans="1:6" ht="17.25" thickBot="1" x14ac:dyDescent="0.35">
      <c r="A17" s="32"/>
      <c r="B17" s="26"/>
      <c r="C17" s="6" t="s">
        <v>10</v>
      </c>
      <c r="D17" s="5"/>
      <c r="E17" s="5">
        <v>597.1</v>
      </c>
      <c r="F17" s="31">
        <f>F16-E17</f>
        <v>35510.810000000005</v>
      </c>
    </row>
    <row r="18" spans="1:6" ht="17.25" thickBot="1" x14ac:dyDescent="0.35">
      <c r="A18" s="32"/>
      <c r="B18" s="26"/>
      <c r="C18" s="6" t="s">
        <v>30</v>
      </c>
      <c r="D18" s="17"/>
      <c r="E18" s="36">
        <f>E10+E11+E12+E13+E15</f>
        <v>172148.26</v>
      </c>
      <c r="F18" s="31"/>
    </row>
    <row r="19" spans="1:6" ht="16.5" x14ac:dyDescent="0.3">
      <c r="A19" s="32"/>
      <c r="B19" s="26"/>
      <c r="C19" s="18"/>
      <c r="D19" s="17"/>
      <c r="E19" s="35"/>
      <c r="F19" s="1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workbookViewId="0">
      <selection activeCell="A21" sqref="A1:F21"/>
    </sheetView>
  </sheetViews>
  <sheetFormatPr baseColWidth="10" defaultRowHeight="15" x14ac:dyDescent="0.25"/>
  <cols>
    <col min="1" max="1" width="14.140625" customWidth="1"/>
    <col min="3" max="3" width="28.28515625" customWidth="1"/>
    <col min="4" max="4" width="13.42578125" customWidth="1"/>
    <col min="6" max="6" width="15.570312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169</v>
      </c>
    </row>
    <row r="6" spans="1:6" x14ac:dyDescent="0.25">
      <c r="A6" s="8"/>
      <c r="B6" s="9"/>
      <c r="C6" s="9"/>
      <c r="D6" s="38" t="s">
        <v>0</v>
      </c>
      <c r="E6" s="38" t="s">
        <v>1</v>
      </c>
      <c r="F6" s="40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39"/>
      <c r="E7" s="39"/>
      <c r="F7" s="41"/>
    </row>
    <row r="8" spans="1:6" ht="15.75" thickBot="1" x14ac:dyDescent="0.3">
      <c r="A8" s="12"/>
      <c r="B8" s="22"/>
      <c r="C8" s="16" t="s">
        <v>168</v>
      </c>
      <c r="D8" s="19">
        <v>35510.81</v>
      </c>
      <c r="E8" s="20"/>
      <c r="F8" s="19">
        <v>35510.81</v>
      </c>
    </row>
    <row r="9" spans="1:6" ht="17.25" thickBot="1" x14ac:dyDescent="0.3">
      <c r="A9" s="23"/>
      <c r="B9" s="14"/>
      <c r="C9" s="18" t="s">
        <v>6</v>
      </c>
      <c r="D9" s="17">
        <v>651523.57999999996</v>
      </c>
      <c r="E9" s="15"/>
      <c r="F9" s="19">
        <f>F8+D9</f>
        <v>687034.3899999999</v>
      </c>
    </row>
    <row r="10" spans="1:6" ht="17.25" thickBot="1" x14ac:dyDescent="0.35">
      <c r="A10" s="32">
        <v>42583</v>
      </c>
      <c r="B10" s="26" t="s">
        <v>157</v>
      </c>
      <c r="C10" s="18" t="s">
        <v>158</v>
      </c>
      <c r="D10" s="17"/>
      <c r="E10" s="17">
        <v>7500</v>
      </c>
      <c r="F10" s="31">
        <f>F9-E10</f>
        <v>679534.3899999999</v>
      </c>
    </row>
    <row r="11" spans="1:6" ht="17.25" thickBot="1" x14ac:dyDescent="0.35">
      <c r="A11" s="32">
        <v>42586</v>
      </c>
      <c r="B11" s="26" t="s">
        <v>159</v>
      </c>
      <c r="C11" s="18" t="s">
        <v>50</v>
      </c>
      <c r="D11" s="17"/>
      <c r="E11" s="33">
        <v>4831.21</v>
      </c>
      <c r="F11" s="31">
        <f t="shared" ref="F11:F17" si="0">F10-E11</f>
        <v>674703.17999999993</v>
      </c>
    </row>
    <row r="12" spans="1:6" ht="17.25" thickBot="1" x14ac:dyDescent="0.35">
      <c r="A12" s="32">
        <v>42586</v>
      </c>
      <c r="B12" s="26" t="s">
        <v>160</v>
      </c>
      <c r="C12" s="18" t="s">
        <v>50</v>
      </c>
      <c r="D12" s="17"/>
      <c r="E12" s="33">
        <v>4923.12</v>
      </c>
      <c r="F12" s="31">
        <f t="shared" si="0"/>
        <v>669780.05999999994</v>
      </c>
    </row>
    <row r="13" spans="1:6" ht="17.25" thickBot="1" x14ac:dyDescent="0.35">
      <c r="A13" s="32">
        <v>42606</v>
      </c>
      <c r="B13" s="26" t="s">
        <v>161</v>
      </c>
      <c r="C13" s="18" t="s">
        <v>165</v>
      </c>
      <c r="D13" s="17"/>
      <c r="E13" s="33">
        <v>62702.27</v>
      </c>
      <c r="F13" s="31">
        <f t="shared" si="0"/>
        <v>607077.78999999992</v>
      </c>
    </row>
    <row r="14" spans="1:6" ht="17.25" thickBot="1" x14ac:dyDescent="0.35">
      <c r="A14" s="32">
        <v>42607</v>
      </c>
      <c r="B14" s="26" t="s">
        <v>162</v>
      </c>
      <c r="C14" s="18" t="s">
        <v>59</v>
      </c>
      <c r="D14" s="17"/>
      <c r="E14" s="33">
        <v>30600</v>
      </c>
      <c r="F14" s="31">
        <f t="shared" si="0"/>
        <v>576477.78999999992</v>
      </c>
    </row>
    <row r="15" spans="1:6" ht="17.25" thickBot="1" x14ac:dyDescent="0.35">
      <c r="A15" s="32">
        <v>42607</v>
      </c>
      <c r="B15" s="26" t="s">
        <v>163</v>
      </c>
      <c r="C15" s="18" t="s">
        <v>166</v>
      </c>
      <c r="D15" s="17"/>
      <c r="E15" s="33">
        <v>64000</v>
      </c>
      <c r="F15" s="31">
        <f t="shared" si="0"/>
        <v>512477.78999999992</v>
      </c>
    </row>
    <row r="16" spans="1:6" ht="17.25" thickBot="1" x14ac:dyDescent="0.35">
      <c r="A16" s="32">
        <v>42607</v>
      </c>
      <c r="B16" s="26" t="s">
        <v>164</v>
      </c>
      <c r="C16" s="18" t="s">
        <v>167</v>
      </c>
      <c r="D16" s="17"/>
      <c r="E16" s="33">
        <v>14250</v>
      </c>
      <c r="F16" s="31">
        <f t="shared" si="0"/>
        <v>498227.78999999992</v>
      </c>
    </row>
    <row r="17" spans="1:6" ht="17.25" thickBot="1" x14ac:dyDescent="0.35">
      <c r="A17" s="32"/>
      <c r="B17" s="26"/>
      <c r="C17" s="6" t="s">
        <v>10</v>
      </c>
      <c r="D17" s="5"/>
      <c r="E17" s="5">
        <v>645.08000000000004</v>
      </c>
      <c r="F17" s="37">
        <f t="shared" si="0"/>
        <v>497582.7099999999</v>
      </c>
    </row>
    <row r="18" spans="1:6" ht="17.25" thickBot="1" x14ac:dyDescent="0.35">
      <c r="A18" s="32"/>
      <c r="B18" s="26"/>
      <c r="C18" s="6" t="s">
        <v>30</v>
      </c>
      <c r="D18" s="17"/>
      <c r="E18" s="36">
        <f>E10+E11+E12+E13+E14+E15+E16</f>
        <v>188806.59999999998</v>
      </c>
      <c r="F18" s="31"/>
    </row>
    <row r="19" spans="1:6" ht="16.5" x14ac:dyDescent="0.3">
      <c r="A19" s="32"/>
      <c r="B19" s="26"/>
      <c r="C19" s="18"/>
      <c r="D19" s="17"/>
      <c r="E19" s="35"/>
      <c r="F19" s="1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6"/>
  <sheetViews>
    <sheetView tabSelected="1" topLeftCell="A7" workbookViewId="0">
      <selection activeCell="H18" sqref="H18:H19"/>
    </sheetView>
  </sheetViews>
  <sheetFormatPr baseColWidth="10" defaultRowHeight="15" x14ac:dyDescent="0.25"/>
  <cols>
    <col min="1" max="1" width="10.42578125" customWidth="1"/>
    <col min="3" max="3" width="27.7109375" customWidth="1"/>
    <col min="4" max="4" width="13.42578125" customWidth="1"/>
    <col min="6" max="6" width="16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170</v>
      </c>
    </row>
    <row r="6" spans="1:6" x14ac:dyDescent="0.25">
      <c r="A6" s="8"/>
      <c r="B6" s="9"/>
      <c r="C6" s="9"/>
      <c r="D6" s="38" t="s">
        <v>0</v>
      </c>
      <c r="E6" s="38" t="s">
        <v>1</v>
      </c>
      <c r="F6" s="40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39"/>
      <c r="E7" s="39"/>
      <c r="F7" s="41"/>
    </row>
    <row r="8" spans="1:6" ht="15.75" thickBot="1" x14ac:dyDescent="0.3">
      <c r="A8" s="12"/>
      <c r="B8" s="22"/>
      <c r="C8" s="16" t="s">
        <v>171</v>
      </c>
      <c r="D8" s="19">
        <v>497582.71</v>
      </c>
      <c r="E8" s="20"/>
      <c r="F8" s="19">
        <v>497582.71</v>
      </c>
    </row>
    <row r="9" spans="1:6" ht="17.25" thickBot="1" x14ac:dyDescent="0.3">
      <c r="A9" s="23"/>
      <c r="B9" s="14"/>
      <c r="C9" s="18" t="s">
        <v>6</v>
      </c>
      <c r="D9" s="17">
        <v>0</v>
      </c>
      <c r="E9" s="15"/>
      <c r="F9" s="19">
        <v>0</v>
      </c>
    </row>
    <row r="10" spans="1:6" ht="17.25" thickBot="1" x14ac:dyDescent="0.35">
      <c r="A10" s="42">
        <v>42614</v>
      </c>
      <c r="B10" s="43" t="s">
        <v>172</v>
      </c>
      <c r="C10" s="18" t="s">
        <v>186</v>
      </c>
      <c r="D10" s="17"/>
      <c r="E10" s="27">
        <v>4562.24</v>
      </c>
      <c r="F10" s="31">
        <f>F8+F9-E10</f>
        <v>493020.47000000003</v>
      </c>
    </row>
    <row r="11" spans="1:6" ht="17.25" thickBot="1" x14ac:dyDescent="0.35">
      <c r="A11" s="42">
        <v>42614</v>
      </c>
      <c r="B11" s="43" t="s">
        <v>173</v>
      </c>
      <c r="C11" s="18" t="s">
        <v>187</v>
      </c>
      <c r="D11" s="17"/>
      <c r="E11" s="27">
        <v>5939.52</v>
      </c>
      <c r="F11" s="31">
        <f t="shared" ref="F11:F17" si="0">F9+F10-E11</f>
        <v>487080.95</v>
      </c>
    </row>
    <row r="12" spans="1:6" ht="17.25" thickBot="1" x14ac:dyDescent="0.35">
      <c r="A12" s="42">
        <v>42615</v>
      </c>
      <c r="B12" s="43" t="s">
        <v>174</v>
      </c>
      <c r="C12" s="18" t="s">
        <v>188</v>
      </c>
      <c r="D12" s="17"/>
      <c r="E12" s="27">
        <v>4542.6000000000004</v>
      </c>
      <c r="F12" s="31">
        <f>F11-E12</f>
        <v>482538.35000000003</v>
      </c>
    </row>
    <row r="13" spans="1:6" ht="17.25" thickBot="1" x14ac:dyDescent="0.35">
      <c r="A13" s="42">
        <v>42615</v>
      </c>
      <c r="B13" s="43" t="s">
        <v>175</v>
      </c>
      <c r="C13" s="18" t="s">
        <v>189</v>
      </c>
      <c r="D13" s="17"/>
      <c r="E13" s="27">
        <v>5386.71</v>
      </c>
      <c r="F13" s="31">
        <f t="shared" ref="F13:F24" si="1">F12-E13</f>
        <v>477151.64</v>
      </c>
    </row>
    <row r="14" spans="1:6" ht="17.25" thickBot="1" x14ac:dyDescent="0.35">
      <c r="A14" s="42">
        <v>42615</v>
      </c>
      <c r="B14" s="43" t="s">
        <v>176</v>
      </c>
      <c r="C14" s="18" t="s">
        <v>190</v>
      </c>
      <c r="D14" s="17"/>
      <c r="E14" s="27">
        <v>24030</v>
      </c>
      <c r="F14" s="31">
        <f t="shared" si="1"/>
        <v>453121.64</v>
      </c>
    </row>
    <row r="15" spans="1:6" ht="17.25" thickBot="1" x14ac:dyDescent="0.35">
      <c r="A15" s="42">
        <v>42620</v>
      </c>
      <c r="B15" s="43" t="s">
        <v>177</v>
      </c>
      <c r="C15" s="18" t="s">
        <v>76</v>
      </c>
      <c r="D15" s="17"/>
      <c r="E15" s="27">
        <v>5411.25</v>
      </c>
      <c r="F15" s="31">
        <f t="shared" si="1"/>
        <v>447710.39</v>
      </c>
    </row>
    <row r="16" spans="1:6" ht="17.25" thickBot="1" x14ac:dyDescent="0.35">
      <c r="A16" s="42">
        <v>42621</v>
      </c>
      <c r="B16" s="43" t="s">
        <v>178</v>
      </c>
      <c r="C16" s="18" t="s">
        <v>131</v>
      </c>
      <c r="D16" s="17"/>
      <c r="E16" s="27">
        <v>3540</v>
      </c>
      <c r="F16" s="31">
        <f t="shared" si="1"/>
        <v>444170.39</v>
      </c>
    </row>
    <row r="17" spans="1:6" ht="17.25" thickBot="1" x14ac:dyDescent="0.35">
      <c r="A17" s="42">
        <v>42621</v>
      </c>
      <c r="B17" s="43" t="s">
        <v>179</v>
      </c>
      <c r="C17" s="18" t="s">
        <v>131</v>
      </c>
      <c r="D17" s="17"/>
      <c r="E17" s="27">
        <v>7380</v>
      </c>
      <c r="F17" s="31">
        <f t="shared" si="1"/>
        <v>436790.39</v>
      </c>
    </row>
    <row r="18" spans="1:6" ht="17.25" thickBot="1" x14ac:dyDescent="0.35">
      <c r="A18" s="45">
        <v>42621</v>
      </c>
      <c r="B18" s="46" t="s">
        <v>180</v>
      </c>
      <c r="C18" s="47" t="s">
        <v>155</v>
      </c>
      <c r="D18" s="48"/>
      <c r="E18" s="49">
        <v>0</v>
      </c>
      <c r="F18" s="31">
        <f t="shared" si="1"/>
        <v>436790.39</v>
      </c>
    </row>
    <row r="19" spans="1:6" ht="17.25" thickBot="1" x14ac:dyDescent="0.35">
      <c r="A19" s="42">
        <v>42621</v>
      </c>
      <c r="B19" s="43" t="s">
        <v>181</v>
      </c>
      <c r="C19" s="18" t="s">
        <v>140</v>
      </c>
      <c r="D19" s="17"/>
      <c r="E19" s="27">
        <v>6333.08</v>
      </c>
      <c r="F19" s="31">
        <f t="shared" si="1"/>
        <v>430457.31</v>
      </c>
    </row>
    <row r="20" spans="1:6" ht="17.25" thickBot="1" x14ac:dyDescent="0.35">
      <c r="A20" s="42">
        <v>42625</v>
      </c>
      <c r="B20" s="43" t="s">
        <v>182</v>
      </c>
      <c r="C20" s="18" t="s">
        <v>191</v>
      </c>
      <c r="D20" s="17"/>
      <c r="E20" s="27">
        <v>2500</v>
      </c>
      <c r="F20" s="31">
        <f t="shared" si="1"/>
        <v>427957.31</v>
      </c>
    </row>
    <row r="21" spans="1:6" ht="17.25" thickBot="1" x14ac:dyDescent="0.35">
      <c r="A21" s="42">
        <v>42625</v>
      </c>
      <c r="B21" s="43" t="s">
        <v>183</v>
      </c>
      <c r="C21" s="18" t="s">
        <v>192</v>
      </c>
      <c r="D21" s="17"/>
      <c r="E21" s="27">
        <v>27310.6</v>
      </c>
      <c r="F21" s="31">
        <f t="shared" si="1"/>
        <v>400646.71</v>
      </c>
    </row>
    <row r="22" spans="1:6" ht="17.25" thickBot="1" x14ac:dyDescent="0.35">
      <c r="A22" s="44">
        <v>42616</v>
      </c>
      <c r="B22" s="43" t="s">
        <v>184</v>
      </c>
      <c r="C22" s="18" t="s">
        <v>193</v>
      </c>
      <c r="D22" s="17"/>
      <c r="E22" s="27">
        <v>9300</v>
      </c>
      <c r="F22" s="31">
        <f t="shared" si="1"/>
        <v>391346.71</v>
      </c>
    </row>
    <row r="23" spans="1:6" ht="17.25" thickBot="1" x14ac:dyDescent="0.35">
      <c r="A23" s="44">
        <v>42642</v>
      </c>
      <c r="B23" s="43" t="s">
        <v>185</v>
      </c>
      <c r="C23" s="18" t="s">
        <v>194</v>
      </c>
      <c r="D23" s="17"/>
      <c r="E23" s="27">
        <v>17373.75</v>
      </c>
      <c r="F23" s="31">
        <f t="shared" si="1"/>
        <v>373972.96</v>
      </c>
    </row>
    <row r="24" spans="1:6" ht="17.25" thickBot="1" x14ac:dyDescent="0.35">
      <c r="A24" s="32"/>
      <c r="B24" s="26"/>
      <c r="C24" s="6" t="s">
        <v>10</v>
      </c>
      <c r="D24" s="5"/>
      <c r="E24" s="5">
        <v>289.64</v>
      </c>
      <c r="F24" s="31">
        <f t="shared" si="1"/>
        <v>373683.32</v>
      </c>
    </row>
    <row r="25" spans="1:6" ht="17.25" thickBot="1" x14ac:dyDescent="0.35">
      <c r="A25" s="32"/>
      <c r="B25" s="26"/>
      <c r="C25" s="6" t="s">
        <v>30</v>
      </c>
      <c r="D25" s="17"/>
      <c r="E25" s="36">
        <f>E10+E11+E12+E13+E14+E15+E16+E17+E18+E19+E20+E21+E22+E23</f>
        <v>123609.75</v>
      </c>
      <c r="F25" s="31"/>
    </row>
    <row r="26" spans="1:6" ht="16.5" x14ac:dyDescent="0.3">
      <c r="A26" s="32"/>
      <c r="B26" s="26"/>
      <c r="C26" s="18"/>
      <c r="D26" s="17"/>
      <c r="E26" s="35"/>
      <c r="F26" s="1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ENERO</vt:lpstr>
      <vt:lpstr>FEBRERO</vt:lpstr>
      <vt:lpstr>ABRIL</vt:lpstr>
      <vt:lpstr>MAYO</vt:lpstr>
      <vt:lpstr>JUNIO</vt:lpstr>
      <vt:lpstr>JULIO</vt:lpstr>
      <vt:lpstr>AGOSTO</vt:lpstr>
      <vt:lpstr>SEPTIEMBRE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De oleo</dc:creator>
  <cp:lastModifiedBy>Belkis De oleo</cp:lastModifiedBy>
  <cp:lastPrinted>2016-10-03T15:15:12Z</cp:lastPrinted>
  <dcterms:created xsi:type="dcterms:W3CDTF">2013-12-30T14:55:10Z</dcterms:created>
  <dcterms:modified xsi:type="dcterms:W3CDTF">2016-10-03T15:17:19Z</dcterms:modified>
</cp:coreProperties>
</file>